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70\LISTOS\"/>
    </mc:Choice>
  </mc:AlternateContent>
  <xr:revisionPtr revIDLastSave="0" documentId="13_ncr:1_{56958CDA-F7C9-4438-A467-8EEEDDEDD8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_xlnm._FilterDatabase" localSheetId="5" hidden="1">Tabla_408251!$A$2:$F$146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50" i="1" l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P149" i="1"/>
  <c r="E146" i="4"/>
  <c r="B145" i="4"/>
  <c r="B144" i="4"/>
  <c r="E142" i="4"/>
  <c r="B141" i="4"/>
  <c r="B140" i="4"/>
  <c r="E138" i="4"/>
  <c r="B137" i="4"/>
  <c r="B136" i="4"/>
  <c r="B134" i="4"/>
  <c r="E134" i="4"/>
  <c r="B133" i="4"/>
  <c r="B130" i="4"/>
  <c r="E130" i="4"/>
  <c r="B129" i="4"/>
  <c r="B128" i="4"/>
  <c r="B126" i="4"/>
  <c r="E126" i="4"/>
  <c r="B125" i="4"/>
  <c r="B124" i="4"/>
  <c r="F122" i="4"/>
  <c r="B122" i="4"/>
  <c r="E122" i="4"/>
  <c r="B121" i="4"/>
  <c r="E120" i="4"/>
  <c r="B120" i="4"/>
  <c r="B117" i="4"/>
  <c r="B116" i="4"/>
  <c r="F114" i="4"/>
  <c r="E113" i="4"/>
  <c r="B113" i="4"/>
  <c r="B110" i="4"/>
  <c r="E109" i="4"/>
  <c r="B109" i="4"/>
  <c r="F108" i="4"/>
  <c r="E108" i="4"/>
  <c r="B105" i="4"/>
  <c r="E104" i="4"/>
  <c r="B104" i="4"/>
  <c r="B101" i="4"/>
  <c r="B100" i="4"/>
  <c r="F98" i="4"/>
  <c r="E98" i="4"/>
  <c r="B98" i="4"/>
  <c r="E97" i="4"/>
  <c r="F96" i="4"/>
  <c r="E95" i="4"/>
  <c r="F94" i="4"/>
  <c r="E94" i="4"/>
  <c r="E93" i="4"/>
  <c r="E91" i="4"/>
  <c r="E89" i="4"/>
  <c r="B86" i="4"/>
  <c r="E85" i="4"/>
  <c r="F84" i="4"/>
  <c r="E84" i="4"/>
  <c r="F82" i="4"/>
  <c r="E82" i="4"/>
  <c r="E81" i="4"/>
  <c r="F80" i="4"/>
  <c r="E79" i="4"/>
  <c r="E77" i="4"/>
  <c r="E75" i="4"/>
  <c r="E73" i="4"/>
  <c r="B72" i="4"/>
  <c r="E70" i="4"/>
  <c r="B70" i="4"/>
  <c r="E69" i="4"/>
  <c r="F68" i="4"/>
  <c r="E63" i="4"/>
  <c r="B62" i="4"/>
  <c r="B56" i="4"/>
  <c r="E54" i="4"/>
  <c r="E53" i="4"/>
  <c r="B50" i="4"/>
  <c r="E47" i="4"/>
  <c r="F46" i="4"/>
  <c r="E46" i="4"/>
  <c r="B46" i="4"/>
  <c r="E45" i="4"/>
  <c r="E43" i="4"/>
  <c r="E41" i="4"/>
  <c r="E37" i="4"/>
  <c r="E36" i="4"/>
  <c r="F34" i="4"/>
  <c r="E34" i="4"/>
  <c r="B34" i="4"/>
  <c r="F33" i="4"/>
  <c r="F32" i="4"/>
  <c r="E30" i="4"/>
  <c r="B30" i="4"/>
  <c r="B29" i="4"/>
  <c r="F29" i="4"/>
  <c r="F28" i="4"/>
  <c r="E27" i="4"/>
  <c r="B26" i="4"/>
  <c r="B25" i="4"/>
  <c r="F25" i="4"/>
  <c r="F24" i="4"/>
  <c r="F23" i="4"/>
  <c r="E23" i="4"/>
  <c r="B22" i="4"/>
  <c r="F21" i="4"/>
  <c r="F20" i="4"/>
  <c r="F19" i="4"/>
  <c r="E18" i="4"/>
  <c r="B18" i="4"/>
  <c r="F17" i="4"/>
  <c r="F16" i="4"/>
  <c r="E14" i="4"/>
  <c r="B14" i="4"/>
  <c r="B13" i="4"/>
  <c r="F13" i="4"/>
  <c r="F12" i="4"/>
  <c r="E11" i="4"/>
  <c r="B10" i="4"/>
  <c r="B9" i="4"/>
  <c r="F9" i="4"/>
  <c r="F8" i="4"/>
  <c r="F7" i="4"/>
  <c r="E7" i="4"/>
  <c r="B6" i="4"/>
  <c r="F5" i="4"/>
  <c r="F4" i="4"/>
  <c r="T150" i="1"/>
  <c r="O150" i="1"/>
  <c r="M150" i="1"/>
  <c r="E150" i="1"/>
  <c r="U150" i="1"/>
  <c r="T149" i="1"/>
  <c r="H149" i="1"/>
  <c r="E149" i="1"/>
  <c r="J149" i="1"/>
  <c r="V148" i="1"/>
  <c r="T148" i="1"/>
  <c r="O148" i="1"/>
  <c r="M148" i="1"/>
  <c r="H148" i="1"/>
  <c r="G148" i="1"/>
  <c r="E148" i="1"/>
  <c r="C148" i="1"/>
  <c r="B148" i="1"/>
  <c r="T147" i="1"/>
  <c r="J147" i="1"/>
  <c r="E147" i="1"/>
  <c r="Z147" i="1"/>
  <c r="T146" i="1"/>
  <c r="H146" i="1"/>
  <c r="E146" i="1"/>
  <c r="V146" i="1"/>
  <c r="T145" i="1"/>
  <c r="N145" i="1"/>
  <c r="E145" i="1"/>
  <c r="C145" i="1"/>
  <c r="T144" i="1"/>
  <c r="O144" i="1"/>
  <c r="I144" i="1"/>
  <c r="E144" i="1"/>
  <c r="C144" i="1"/>
  <c r="T143" i="1"/>
  <c r="J143" i="1"/>
  <c r="I143" i="1"/>
  <c r="E143" i="1"/>
  <c r="B143" i="1"/>
  <c r="T142" i="1"/>
  <c r="E142" i="1"/>
  <c r="T141" i="1"/>
  <c r="O141" i="1"/>
  <c r="E141" i="1"/>
  <c r="AD140" i="1"/>
  <c r="AB140" i="1"/>
  <c r="T140" i="1"/>
  <c r="P140" i="1"/>
  <c r="M140" i="1"/>
  <c r="K140" i="1"/>
  <c r="H140" i="1"/>
  <c r="G140" i="1"/>
  <c r="E140" i="1"/>
  <c r="C140" i="1"/>
  <c r="B140" i="1"/>
  <c r="AD139" i="1"/>
  <c r="T139" i="1"/>
  <c r="N139" i="1"/>
  <c r="H139" i="1"/>
  <c r="E139" i="1"/>
  <c r="S139" i="1"/>
  <c r="B139" i="1"/>
  <c r="AD138" i="1"/>
  <c r="Z138" i="1"/>
  <c r="V138" i="1"/>
  <c r="T138" i="1"/>
  <c r="S138" i="1"/>
  <c r="P138" i="1"/>
  <c r="M138" i="1"/>
  <c r="K138" i="1"/>
  <c r="J138" i="1"/>
  <c r="H138" i="1"/>
  <c r="F138" i="1"/>
  <c r="E138" i="1"/>
  <c r="AB138" i="1"/>
  <c r="C138" i="1"/>
  <c r="B138" i="1"/>
  <c r="A138" i="1"/>
  <c r="T137" i="1"/>
  <c r="E137" i="1"/>
  <c r="AB136" i="1"/>
  <c r="Z136" i="1"/>
  <c r="T136" i="1"/>
  <c r="O136" i="1"/>
  <c r="N136" i="1"/>
  <c r="K136" i="1"/>
  <c r="G136" i="1"/>
  <c r="F136" i="1"/>
  <c r="E136" i="1"/>
  <c r="V136" i="1"/>
  <c r="C136" i="1"/>
  <c r="A136" i="1"/>
  <c r="T135" i="1"/>
  <c r="S135" i="1"/>
  <c r="N135" i="1"/>
  <c r="E135" i="1"/>
  <c r="T134" i="1"/>
  <c r="O134" i="1"/>
  <c r="M134" i="1"/>
  <c r="E134" i="1"/>
  <c r="T133" i="1"/>
  <c r="O133" i="1"/>
  <c r="L133" i="1"/>
  <c r="E133" i="1"/>
  <c r="S133" i="1"/>
  <c r="T132" i="1"/>
  <c r="E132" i="1"/>
  <c r="AD132" i="1"/>
  <c r="T131" i="1"/>
  <c r="E131" i="1"/>
  <c r="Z131" i="1"/>
  <c r="T130" i="1"/>
  <c r="N130" i="1"/>
  <c r="H130" i="1"/>
  <c r="E130" i="1"/>
  <c r="C130" i="1"/>
  <c r="T129" i="1"/>
  <c r="N129" i="1"/>
  <c r="L129" i="1"/>
  <c r="E129" i="1"/>
  <c r="A129" i="1"/>
  <c r="U128" i="1"/>
  <c r="T128" i="1"/>
  <c r="E128" i="1"/>
  <c r="AB127" i="1"/>
  <c r="T127" i="1"/>
  <c r="S127" i="1"/>
  <c r="I127" i="1"/>
  <c r="E127" i="1"/>
  <c r="B127" i="1"/>
  <c r="AB126" i="1"/>
  <c r="T126" i="1"/>
  <c r="M126" i="1"/>
  <c r="L126" i="1"/>
  <c r="E126" i="1"/>
  <c r="D126" i="1"/>
  <c r="B126" i="1"/>
  <c r="A126" i="1"/>
  <c r="U125" i="1"/>
  <c r="T125" i="1"/>
  <c r="E125" i="1"/>
  <c r="S125" i="1"/>
  <c r="AD124" i="1"/>
  <c r="T124" i="1"/>
  <c r="S124" i="1"/>
  <c r="J124" i="1"/>
  <c r="E124" i="1"/>
  <c r="D124" i="1"/>
  <c r="C124" i="1"/>
  <c r="AB123" i="1"/>
  <c r="Z123" i="1"/>
  <c r="V123" i="1"/>
  <c r="T123" i="1"/>
  <c r="S123" i="1"/>
  <c r="P123" i="1"/>
  <c r="O123" i="1"/>
  <c r="M123" i="1"/>
  <c r="K123" i="1"/>
  <c r="J123" i="1"/>
  <c r="G123" i="1"/>
  <c r="F123" i="1"/>
  <c r="E123" i="1"/>
  <c r="D123" i="1"/>
  <c r="U123" i="1" s="1"/>
  <c r="C123" i="1"/>
  <c r="B123" i="1"/>
  <c r="T122" i="1"/>
  <c r="E122" i="1"/>
  <c r="D122" i="1"/>
  <c r="N122" i="1" s="1"/>
  <c r="T121" i="1"/>
  <c r="M121" i="1"/>
  <c r="F121" i="1"/>
  <c r="E121" i="1"/>
  <c r="D121" i="1"/>
  <c r="T120" i="1"/>
  <c r="G120" i="1"/>
  <c r="E120" i="1"/>
  <c r="D120" i="1"/>
  <c r="T119" i="1"/>
  <c r="E119" i="1"/>
  <c r="D119" i="1"/>
  <c r="P119" i="1" s="1"/>
  <c r="Z118" i="1"/>
  <c r="T118" i="1"/>
  <c r="M118" i="1"/>
  <c r="L118" i="1"/>
  <c r="J118" i="1"/>
  <c r="F118" i="1"/>
  <c r="E118" i="1"/>
  <c r="N118" i="1"/>
  <c r="B118" i="1"/>
  <c r="T117" i="1"/>
  <c r="E117" i="1"/>
  <c r="D117" i="1"/>
  <c r="Z117" i="1" s="1"/>
  <c r="T116" i="1"/>
  <c r="E116" i="1"/>
  <c r="D116" i="1"/>
  <c r="S116" i="1" s="1"/>
  <c r="T115" i="1"/>
  <c r="E115" i="1"/>
  <c r="D115" i="1"/>
  <c r="AD114" i="1"/>
  <c r="AB114" i="1"/>
  <c r="V114" i="1"/>
  <c r="T114" i="1"/>
  <c r="S114" i="1"/>
  <c r="P114" i="1"/>
  <c r="O114" i="1"/>
  <c r="N114" i="1"/>
  <c r="K114" i="1"/>
  <c r="J114" i="1"/>
  <c r="I114" i="1"/>
  <c r="G114" i="1"/>
  <c r="F114" i="1"/>
  <c r="E114" i="1"/>
  <c r="D114" i="1"/>
  <c r="U114" i="1" s="1"/>
  <c r="C114" i="1"/>
  <c r="B114" i="1"/>
  <c r="A114" i="1"/>
  <c r="T113" i="1"/>
  <c r="E113" i="1"/>
  <c r="AB112" i="1"/>
  <c r="T112" i="1"/>
  <c r="N112" i="1"/>
  <c r="M112" i="1"/>
  <c r="E112" i="1"/>
  <c r="C112" i="1"/>
  <c r="T111" i="1"/>
  <c r="E111" i="1"/>
  <c r="U111" i="1"/>
  <c r="V110" i="1"/>
  <c r="T110" i="1"/>
  <c r="L110" i="1"/>
  <c r="E110" i="1"/>
  <c r="D110" i="1"/>
  <c r="U110" i="1" s="1"/>
  <c r="C110" i="1"/>
  <c r="T109" i="1"/>
  <c r="E109" i="1"/>
  <c r="D109" i="1"/>
  <c r="B109" i="1" s="1"/>
  <c r="T108" i="1"/>
  <c r="M108" i="1"/>
  <c r="L108" i="1"/>
  <c r="E108" i="1"/>
  <c r="D108" i="1"/>
  <c r="U108" i="1" s="1"/>
  <c r="C108" i="1"/>
  <c r="B108" i="1"/>
  <c r="AB107" i="1"/>
  <c r="T107" i="1"/>
  <c r="E107" i="1"/>
  <c r="D107" i="1"/>
  <c r="N107" i="1" s="1"/>
  <c r="T106" i="1"/>
  <c r="N106" i="1"/>
  <c r="H106" i="1"/>
  <c r="E106" i="1"/>
  <c r="D106" i="1"/>
  <c r="B106" i="1"/>
  <c r="T105" i="1"/>
  <c r="E105" i="1"/>
  <c r="D105" i="1"/>
  <c r="AD105" i="1" s="1"/>
  <c r="AD104" i="1"/>
  <c r="T104" i="1"/>
  <c r="M104" i="1"/>
  <c r="E104" i="1"/>
  <c r="D104" i="1"/>
  <c r="O104" i="1" s="1"/>
  <c r="T103" i="1"/>
  <c r="E103" i="1"/>
  <c r="D103" i="1"/>
  <c r="T102" i="1"/>
  <c r="E102" i="1"/>
  <c r="D102" i="1"/>
  <c r="AD101" i="1"/>
  <c r="AB101" i="1"/>
  <c r="U101" i="1"/>
  <c r="T101" i="1"/>
  <c r="O101" i="1"/>
  <c r="N101" i="1"/>
  <c r="L101" i="1"/>
  <c r="G101" i="1"/>
  <c r="F101" i="1"/>
  <c r="E101" i="1"/>
  <c r="D101" i="1"/>
  <c r="J101" i="1" s="1"/>
  <c r="B101" i="1"/>
  <c r="T100" i="1"/>
  <c r="E100" i="1"/>
  <c r="D100" i="1"/>
  <c r="AD99" i="1"/>
  <c r="T99" i="1"/>
  <c r="S99" i="1"/>
  <c r="H99" i="1"/>
  <c r="E99" i="1"/>
  <c r="D99" i="1"/>
  <c r="C99" i="1"/>
  <c r="AD98" i="1"/>
  <c r="AB98" i="1"/>
  <c r="V98" i="1"/>
  <c r="T98" i="1"/>
  <c r="S98" i="1"/>
  <c r="P98" i="1"/>
  <c r="O98" i="1"/>
  <c r="N98" i="1"/>
  <c r="K98" i="1"/>
  <c r="J98" i="1"/>
  <c r="I98" i="1"/>
  <c r="G98" i="1"/>
  <c r="F98" i="1"/>
  <c r="E98" i="1"/>
  <c r="D98" i="1"/>
  <c r="U98" i="1" s="1"/>
  <c r="C98" i="1"/>
  <c r="B98" i="1"/>
  <c r="A98" i="1"/>
  <c r="T97" i="1"/>
  <c r="E97" i="1"/>
  <c r="D97" i="1"/>
  <c r="M97" i="1" s="1"/>
  <c r="AD96" i="1"/>
  <c r="T96" i="1"/>
  <c r="P96" i="1"/>
  <c r="H96" i="1"/>
  <c r="F96" i="1"/>
  <c r="E96" i="1"/>
  <c r="T95" i="1"/>
  <c r="E95" i="1"/>
  <c r="AB94" i="1"/>
  <c r="Z94" i="1"/>
  <c r="V94" i="1"/>
  <c r="T94" i="1"/>
  <c r="O94" i="1"/>
  <c r="N94" i="1"/>
  <c r="M94" i="1"/>
  <c r="G94" i="1"/>
  <c r="F94" i="1"/>
  <c r="E94" i="1"/>
  <c r="L94" i="1"/>
  <c r="AD93" i="1"/>
  <c r="Z93" i="1"/>
  <c r="V93" i="1"/>
  <c r="T93" i="1"/>
  <c r="P93" i="1"/>
  <c r="O93" i="1"/>
  <c r="M93" i="1"/>
  <c r="J93" i="1"/>
  <c r="I93" i="1"/>
  <c r="G93" i="1"/>
  <c r="F93" i="1"/>
  <c r="E93" i="1"/>
  <c r="D93" i="1"/>
  <c r="U93" i="1" s="1"/>
  <c r="B93" i="1"/>
  <c r="A93" i="1"/>
  <c r="U92" i="1"/>
  <c r="T92" i="1"/>
  <c r="E92" i="1"/>
  <c r="D92" i="1"/>
  <c r="M92" i="1" s="1"/>
  <c r="B92" i="1"/>
  <c r="AD91" i="1"/>
  <c r="AB91" i="1"/>
  <c r="V91" i="1"/>
  <c r="T91" i="1"/>
  <c r="P91" i="1"/>
  <c r="N91" i="1"/>
  <c r="M91" i="1"/>
  <c r="K91" i="1"/>
  <c r="G91" i="1"/>
  <c r="F91" i="1"/>
  <c r="E91" i="1"/>
  <c r="D91" i="1"/>
  <c r="U91" i="1" s="1"/>
  <c r="C91" i="1"/>
  <c r="T90" i="1"/>
  <c r="I90" i="1"/>
  <c r="E90" i="1"/>
  <c r="D90" i="1"/>
  <c r="Z90" i="1" s="1"/>
  <c r="V89" i="1"/>
  <c r="T89" i="1"/>
  <c r="K89" i="1"/>
  <c r="I89" i="1"/>
  <c r="E89" i="1"/>
  <c r="D89" i="1"/>
  <c r="C89" i="1"/>
  <c r="T88" i="1"/>
  <c r="E88" i="1"/>
  <c r="D88" i="1"/>
  <c r="T87" i="1"/>
  <c r="O87" i="1"/>
  <c r="G87" i="1"/>
  <c r="E87" i="1"/>
  <c r="D87" i="1"/>
  <c r="AB86" i="1"/>
  <c r="T86" i="1"/>
  <c r="M86" i="1"/>
  <c r="J86" i="1"/>
  <c r="E86" i="1"/>
  <c r="D86" i="1"/>
  <c r="AD85" i="1"/>
  <c r="V85" i="1"/>
  <c r="T85" i="1"/>
  <c r="S85" i="1"/>
  <c r="O85" i="1"/>
  <c r="N85" i="1"/>
  <c r="J85" i="1"/>
  <c r="H85" i="1"/>
  <c r="F85" i="1"/>
  <c r="E85" i="1"/>
  <c r="A85" i="1"/>
  <c r="U84" i="1"/>
  <c r="T84" i="1"/>
  <c r="M84" i="1"/>
  <c r="K84" i="1"/>
  <c r="H84" i="1"/>
  <c r="E84" i="1"/>
  <c r="D84" i="1"/>
  <c r="B84" i="1"/>
  <c r="T83" i="1"/>
  <c r="E83" i="1"/>
  <c r="D83" i="1"/>
  <c r="V83" i="1" s="1"/>
  <c r="AD82" i="1"/>
  <c r="AB82" i="1"/>
  <c r="V82" i="1"/>
  <c r="T82" i="1"/>
  <c r="S82" i="1"/>
  <c r="P82" i="1"/>
  <c r="O82" i="1"/>
  <c r="N82" i="1"/>
  <c r="K82" i="1"/>
  <c r="J82" i="1"/>
  <c r="I82" i="1"/>
  <c r="G82" i="1"/>
  <c r="F82" i="1"/>
  <c r="E82" i="1"/>
  <c r="D82" i="1"/>
  <c r="U82" i="1" s="1"/>
  <c r="C82" i="1"/>
  <c r="B82" i="1"/>
  <c r="A82" i="1"/>
  <c r="T81" i="1"/>
  <c r="E81" i="1"/>
  <c r="D81" i="1"/>
  <c r="Z81" i="1" s="1"/>
  <c r="U80" i="1"/>
  <c r="T80" i="1"/>
  <c r="O80" i="1"/>
  <c r="L80" i="1"/>
  <c r="I80" i="1"/>
  <c r="E80" i="1"/>
  <c r="D80" i="1"/>
  <c r="AD80" i="1" s="1"/>
  <c r="AB79" i="1"/>
  <c r="U79" i="1"/>
  <c r="T79" i="1"/>
  <c r="P79" i="1"/>
  <c r="L79" i="1"/>
  <c r="H79" i="1"/>
  <c r="E79" i="1"/>
  <c r="D79" i="1"/>
  <c r="A79" i="1"/>
  <c r="V78" i="1"/>
  <c r="T78" i="1"/>
  <c r="P78" i="1"/>
  <c r="H78" i="1"/>
  <c r="E78" i="1"/>
  <c r="D78" i="1"/>
  <c r="B78" i="1"/>
  <c r="AD77" i="1"/>
  <c r="AB77" i="1"/>
  <c r="T77" i="1"/>
  <c r="S77" i="1"/>
  <c r="N77" i="1"/>
  <c r="M77" i="1"/>
  <c r="J77" i="1"/>
  <c r="H77" i="1"/>
  <c r="F77" i="1"/>
  <c r="E77" i="1"/>
  <c r="D77" i="1"/>
  <c r="B77" i="1"/>
  <c r="A77" i="1"/>
  <c r="V76" i="1"/>
  <c r="T76" i="1"/>
  <c r="I76" i="1"/>
  <c r="E76" i="1"/>
  <c r="D76" i="1"/>
  <c r="B76" i="1"/>
  <c r="T75" i="1"/>
  <c r="H75" i="1"/>
  <c r="E75" i="1"/>
  <c r="D75" i="1"/>
  <c r="K75" i="1" s="1"/>
  <c r="C75" i="1"/>
  <c r="U74" i="1"/>
  <c r="T74" i="1"/>
  <c r="P74" i="1"/>
  <c r="H74" i="1"/>
  <c r="E74" i="1"/>
  <c r="S74" i="1"/>
  <c r="A74" i="1"/>
  <c r="V73" i="1"/>
  <c r="U73" i="1"/>
  <c r="T73" i="1"/>
  <c r="L73" i="1"/>
  <c r="K73" i="1"/>
  <c r="I73" i="1"/>
  <c r="G73" i="1"/>
  <c r="E73" i="1"/>
  <c r="S73" i="1"/>
  <c r="C73" i="1"/>
  <c r="B73" i="1"/>
  <c r="A73" i="1"/>
  <c r="U72" i="1"/>
  <c r="T72" i="1"/>
  <c r="I72" i="1"/>
  <c r="E72" i="1"/>
  <c r="D72" i="1"/>
  <c r="V72" i="1" s="1"/>
  <c r="T71" i="1"/>
  <c r="E71" i="1"/>
  <c r="D71" i="1"/>
  <c r="AB70" i="1"/>
  <c r="T70" i="1"/>
  <c r="M70" i="1"/>
  <c r="H70" i="1"/>
  <c r="E70" i="1"/>
  <c r="D70" i="1"/>
  <c r="U70" i="1" s="1"/>
  <c r="T69" i="1"/>
  <c r="E69" i="1"/>
  <c r="D69" i="1"/>
  <c r="T68" i="1"/>
  <c r="O68" i="1"/>
  <c r="E68" i="1"/>
  <c r="D68" i="1"/>
  <c r="Z67" i="1"/>
  <c r="T67" i="1"/>
  <c r="P67" i="1"/>
  <c r="O67" i="1"/>
  <c r="J67" i="1"/>
  <c r="I67" i="1"/>
  <c r="F67" i="1"/>
  <c r="E67" i="1"/>
  <c r="D67" i="1"/>
  <c r="B67" i="1"/>
  <c r="A67" i="1"/>
  <c r="T66" i="1"/>
  <c r="E66" i="1"/>
  <c r="M66" i="1"/>
  <c r="AD65" i="1"/>
  <c r="T65" i="1"/>
  <c r="M65" i="1"/>
  <c r="G65" i="1"/>
  <c r="E65" i="1"/>
  <c r="D65" i="1"/>
  <c r="Z65" i="1" s="1"/>
  <c r="A65" i="1"/>
  <c r="AB64" i="1"/>
  <c r="U64" i="1"/>
  <c r="T64" i="1"/>
  <c r="J64" i="1"/>
  <c r="E64" i="1"/>
  <c r="AD64" i="1"/>
  <c r="A64" i="1"/>
  <c r="T63" i="1"/>
  <c r="E63" i="1"/>
  <c r="D63" i="1"/>
  <c r="AB63" i="1" s="1"/>
  <c r="AD62" i="1"/>
  <c r="AB62" i="1"/>
  <c r="T62" i="1"/>
  <c r="S62" i="1"/>
  <c r="P62" i="1"/>
  <c r="O62" i="1"/>
  <c r="N62" i="1"/>
  <c r="K62" i="1"/>
  <c r="J62" i="1"/>
  <c r="I62" i="1"/>
  <c r="G62" i="1"/>
  <c r="F62" i="1"/>
  <c r="E62" i="1"/>
  <c r="D62" i="1"/>
  <c r="U62" i="1" s="1"/>
  <c r="C62" i="1"/>
  <c r="B62" i="1"/>
  <c r="A62" i="1"/>
  <c r="T61" i="1"/>
  <c r="E61" i="1"/>
  <c r="S61" i="1"/>
  <c r="T60" i="1"/>
  <c r="E60" i="1"/>
  <c r="AB60" i="1"/>
  <c r="T59" i="1"/>
  <c r="E59" i="1"/>
  <c r="D59" i="1"/>
  <c r="T58" i="1"/>
  <c r="E58" i="1"/>
  <c r="D58" i="1"/>
  <c r="T57" i="1"/>
  <c r="E57" i="1"/>
  <c r="D57" i="1"/>
  <c r="Z57" i="1" s="1"/>
  <c r="T56" i="1"/>
  <c r="S56" i="1"/>
  <c r="I56" i="1"/>
  <c r="E56" i="1"/>
  <c r="D56" i="1"/>
  <c r="AD56" i="1" s="1"/>
  <c r="B56" i="1"/>
  <c r="AB55" i="1"/>
  <c r="Z55" i="1"/>
  <c r="U55" i="1"/>
  <c r="T55" i="1"/>
  <c r="S55" i="1"/>
  <c r="M55" i="1"/>
  <c r="L55" i="1"/>
  <c r="K55" i="1"/>
  <c r="G55" i="1"/>
  <c r="F55" i="1"/>
  <c r="E55" i="1"/>
  <c r="D55" i="1"/>
  <c r="C55" i="1"/>
  <c r="B55" i="1"/>
  <c r="AD54" i="1"/>
  <c r="AB54" i="1"/>
  <c r="T54" i="1"/>
  <c r="S54" i="1"/>
  <c r="O54" i="1"/>
  <c r="N54" i="1"/>
  <c r="J54" i="1"/>
  <c r="I54" i="1"/>
  <c r="F54" i="1"/>
  <c r="E54" i="1"/>
  <c r="D54" i="1"/>
  <c r="U54" i="1" s="1"/>
  <c r="B54" i="1"/>
  <c r="A54" i="1"/>
  <c r="AD53" i="1"/>
  <c r="T53" i="1"/>
  <c r="K53" i="1"/>
  <c r="E53" i="1"/>
  <c r="D53" i="1"/>
  <c r="M53" i="1" s="1"/>
  <c r="A53" i="1"/>
  <c r="T52" i="1"/>
  <c r="E52" i="1"/>
  <c r="D52" i="1"/>
  <c r="S52" i="1" s="1"/>
  <c r="T51" i="1"/>
  <c r="E51" i="1"/>
  <c r="P51" i="1"/>
  <c r="T50" i="1"/>
  <c r="S50" i="1"/>
  <c r="J50" i="1"/>
  <c r="I50" i="1"/>
  <c r="E50" i="1"/>
  <c r="D50" i="1"/>
  <c r="AD50" i="1" s="1"/>
  <c r="B50" i="1"/>
  <c r="A50" i="1"/>
  <c r="T49" i="1"/>
  <c r="E49" i="1"/>
  <c r="D49" i="1"/>
  <c r="K49" i="1" s="1"/>
  <c r="Z48" i="1"/>
  <c r="T48" i="1"/>
  <c r="M48" i="1"/>
  <c r="G48" i="1"/>
  <c r="E48" i="1"/>
  <c r="D48" i="1"/>
  <c r="U48" i="1" s="1"/>
  <c r="B48" i="1"/>
  <c r="T47" i="1"/>
  <c r="E47" i="1"/>
  <c r="D47" i="1"/>
  <c r="M47" i="1" s="1"/>
  <c r="AD46" i="1"/>
  <c r="Z46" i="1"/>
  <c r="T46" i="1"/>
  <c r="O46" i="1"/>
  <c r="N46" i="1"/>
  <c r="M46" i="1"/>
  <c r="G46" i="1"/>
  <c r="F46" i="1"/>
  <c r="E46" i="1"/>
  <c r="D46" i="1"/>
  <c r="U46" i="1" s="1"/>
  <c r="AB45" i="1"/>
  <c r="Z45" i="1"/>
  <c r="T45" i="1"/>
  <c r="P45" i="1"/>
  <c r="O45" i="1"/>
  <c r="K45" i="1"/>
  <c r="J45" i="1"/>
  <c r="I45" i="1"/>
  <c r="G45" i="1"/>
  <c r="F45" i="1"/>
  <c r="E45" i="1"/>
  <c r="C45" i="1"/>
  <c r="B45" i="1"/>
  <c r="A45" i="1"/>
  <c r="T44" i="1"/>
  <c r="E44" i="1"/>
  <c r="D44" i="1"/>
  <c r="S44" i="1" s="1"/>
  <c r="AB43" i="1"/>
  <c r="Z43" i="1"/>
  <c r="T43" i="1"/>
  <c r="P43" i="1"/>
  <c r="M43" i="1"/>
  <c r="I43" i="1"/>
  <c r="F43" i="1"/>
  <c r="E43" i="1"/>
  <c r="U43" i="1"/>
  <c r="T42" i="1"/>
  <c r="E42" i="1"/>
  <c r="D42" i="1"/>
  <c r="J42" i="1" s="1"/>
  <c r="B42" i="1"/>
  <c r="T41" i="1"/>
  <c r="E41" i="1"/>
  <c r="D41" i="1"/>
  <c r="T40" i="1"/>
  <c r="H40" i="1"/>
  <c r="E40" i="1"/>
  <c r="D40" i="1"/>
  <c r="I40" i="1" s="1"/>
  <c r="T39" i="1"/>
  <c r="S39" i="1"/>
  <c r="J39" i="1"/>
  <c r="E39" i="1"/>
  <c r="B39" i="1"/>
  <c r="T38" i="1"/>
  <c r="G38" i="1"/>
  <c r="E38" i="1"/>
  <c r="D38" i="1"/>
  <c r="Z38" i="1" s="1"/>
  <c r="AD37" i="1"/>
  <c r="AB37" i="1"/>
  <c r="T37" i="1"/>
  <c r="N37" i="1"/>
  <c r="K37" i="1"/>
  <c r="G37" i="1"/>
  <c r="F37" i="1"/>
  <c r="E37" i="1"/>
  <c r="C37" i="1"/>
  <c r="B37" i="1"/>
  <c r="T36" i="1"/>
  <c r="E36" i="1"/>
  <c r="D36" i="1"/>
  <c r="S36" i="1" s="1"/>
  <c r="AD35" i="1"/>
  <c r="AB35" i="1"/>
  <c r="Z35" i="1"/>
  <c r="T35" i="1"/>
  <c r="P35" i="1"/>
  <c r="N35" i="1"/>
  <c r="M35" i="1"/>
  <c r="I35" i="1"/>
  <c r="G35" i="1"/>
  <c r="F35" i="1"/>
  <c r="E35" i="1"/>
  <c r="D35" i="1"/>
  <c r="U35" i="1" s="1"/>
  <c r="A35" i="1"/>
  <c r="T34" i="1"/>
  <c r="J34" i="1"/>
  <c r="E34" i="1"/>
  <c r="D34" i="1"/>
  <c r="B34" i="1"/>
  <c r="T33" i="1"/>
  <c r="M33" i="1"/>
  <c r="E33" i="1"/>
  <c r="K33" i="1"/>
  <c r="AD32" i="1"/>
  <c r="T32" i="1"/>
  <c r="S32" i="1"/>
  <c r="O32" i="1"/>
  <c r="N32" i="1"/>
  <c r="J32" i="1"/>
  <c r="H32" i="1"/>
  <c r="F32" i="1"/>
  <c r="E32" i="1"/>
  <c r="D32" i="1"/>
  <c r="B32" i="1"/>
  <c r="A32" i="1"/>
  <c r="T31" i="1"/>
  <c r="K31" i="1"/>
  <c r="J31" i="1"/>
  <c r="E31" i="1"/>
  <c r="D31" i="1"/>
  <c r="C31" i="1"/>
  <c r="B31" i="1"/>
  <c r="AD30" i="1"/>
  <c r="T30" i="1"/>
  <c r="P30" i="1"/>
  <c r="F30" i="1"/>
  <c r="E30" i="1"/>
  <c r="D30" i="1"/>
  <c r="H30" i="1" s="1"/>
  <c r="AD29" i="1"/>
  <c r="Z29" i="1"/>
  <c r="T29" i="1"/>
  <c r="P29" i="1"/>
  <c r="M29" i="1"/>
  <c r="K29" i="1"/>
  <c r="J29" i="1"/>
  <c r="G29" i="1"/>
  <c r="F29" i="1"/>
  <c r="E29" i="1"/>
  <c r="D29" i="1"/>
  <c r="C29" i="1"/>
  <c r="B29" i="1"/>
  <c r="T28" i="1"/>
  <c r="E28" i="1"/>
  <c r="U28" i="1"/>
  <c r="AB27" i="1"/>
  <c r="T27" i="1"/>
  <c r="O27" i="1"/>
  <c r="N27" i="1"/>
  <c r="M27" i="1"/>
  <c r="H27" i="1"/>
  <c r="G27" i="1"/>
  <c r="E27" i="1"/>
  <c r="C27" i="1"/>
  <c r="T26" i="1"/>
  <c r="E26" i="1"/>
  <c r="J26" i="1"/>
  <c r="T25" i="1"/>
  <c r="E25" i="1"/>
  <c r="AD24" i="1"/>
  <c r="AB24" i="1"/>
  <c r="Z24" i="1"/>
  <c r="T24" i="1"/>
  <c r="S24" i="1"/>
  <c r="P24" i="1"/>
  <c r="N24" i="1"/>
  <c r="J24" i="1"/>
  <c r="I24" i="1"/>
  <c r="G24" i="1"/>
  <c r="F24" i="1"/>
  <c r="E24" i="1"/>
  <c r="D24" i="1"/>
  <c r="B24" i="1"/>
  <c r="A24" i="1"/>
  <c r="T23" i="1"/>
  <c r="E23" i="1"/>
  <c r="K23" i="1"/>
  <c r="AD22" i="1"/>
  <c r="AB22" i="1"/>
  <c r="T22" i="1"/>
  <c r="P22" i="1"/>
  <c r="N22" i="1"/>
  <c r="H22" i="1"/>
  <c r="F22" i="1"/>
  <c r="E22" i="1"/>
  <c r="D22" i="1"/>
  <c r="T21" i="1"/>
  <c r="E21" i="1"/>
  <c r="D21" i="1"/>
  <c r="M21" i="1" s="1"/>
  <c r="T20" i="1"/>
  <c r="E20" i="1"/>
  <c r="D20" i="1"/>
  <c r="U20" i="1" s="1"/>
  <c r="T19" i="1"/>
  <c r="E19" i="1"/>
  <c r="Z19" i="1"/>
  <c r="T18" i="1"/>
  <c r="S18" i="1"/>
  <c r="J18" i="1"/>
  <c r="I18" i="1"/>
  <c r="E18" i="1"/>
  <c r="D18" i="1"/>
  <c r="AD18" i="1" s="1"/>
  <c r="B18" i="1"/>
  <c r="A18" i="1"/>
  <c r="T17" i="1"/>
  <c r="M17" i="1"/>
  <c r="E17" i="1"/>
  <c r="D17" i="1"/>
  <c r="K17" i="1" s="1"/>
  <c r="AB16" i="1"/>
  <c r="T16" i="1"/>
  <c r="P16" i="1"/>
  <c r="J16" i="1"/>
  <c r="H16" i="1"/>
  <c r="E16" i="1"/>
  <c r="Z16" i="1"/>
  <c r="A16" i="1"/>
  <c r="T15" i="1"/>
  <c r="S15" i="1"/>
  <c r="K15" i="1"/>
  <c r="J15" i="1"/>
  <c r="E15" i="1"/>
  <c r="D15" i="1"/>
  <c r="C15" i="1"/>
  <c r="B15" i="1"/>
  <c r="AD14" i="1"/>
  <c r="AB14" i="1"/>
  <c r="T14" i="1"/>
  <c r="P14" i="1"/>
  <c r="O14" i="1"/>
  <c r="H14" i="1"/>
  <c r="G14" i="1"/>
  <c r="E14" i="1"/>
  <c r="D14" i="1"/>
  <c r="T13" i="1"/>
  <c r="E13" i="1"/>
  <c r="D13" i="1"/>
  <c r="AD13" i="1" s="1"/>
  <c r="T12" i="1"/>
  <c r="E12" i="1"/>
  <c r="D12" i="1"/>
  <c r="U12" i="1" s="1"/>
  <c r="AB11" i="1"/>
  <c r="Z11" i="1"/>
  <c r="T11" i="1"/>
  <c r="P11" i="1"/>
  <c r="O11" i="1"/>
  <c r="M11" i="1"/>
  <c r="K11" i="1"/>
  <c r="I11" i="1"/>
  <c r="G11" i="1"/>
  <c r="F11" i="1"/>
  <c r="E11" i="1"/>
  <c r="D11" i="1"/>
  <c r="U11" i="1" s="1"/>
  <c r="C11" i="1"/>
  <c r="A11" i="1"/>
  <c r="T10" i="1"/>
  <c r="E10" i="1"/>
  <c r="D10" i="1"/>
  <c r="AD10" i="1" s="1"/>
  <c r="T9" i="1"/>
  <c r="M9" i="1"/>
  <c r="E9" i="1"/>
  <c r="K9" i="1"/>
  <c r="AB8" i="1"/>
  <c r="Z8" i="1"/>
  <c r="T8" i="1"/>
  <c r="S8" i="1"/>
  <c r="O8" i="1"/>
  <c r="M8" i="1"/>
  <c r="L8" i="1"/>
  <c r="K8" i="1"/>
  <c r="J8" i="1"/>
  <c r="I8" i="1"/>
  <c r="H8" i="1"/>
  <c r="G8" i="1"/>
  <c r="F8" i="1"/>
  <c r="E8" i="1"/>
  <c r="D8" i="1"/>
  <c r="U8" i="1" s="1"/>
  <c r="C8" i="1"/>
  <c r="B8" i="1"/>
  <c r="A8" i="1"/>
  <c r="B10" i="1" l="1"/>
  <c r="J10" i="1"/>
  <c r="H11" i="1"/>
  <c r="N11" i="1"/>
  <c r="AD11" i="1"/>
  <c r="C13" i="1"/>
  <c r="G13" i="1"/>
  <c r="K13" i="1"/>
  <c r="S13" i="1"/>
  <c r="U14" i="1"/>
  <c r="N14" i="1"/>
  <c r="F14" i="1"/>
  <c r="M14" i="1"/>
  <c r="Z14" i="1"/>
  <c r="F16" i="1"/>
  <c r="O16" i="1"/>
  <c r="K19" i="1"/>
  <c r="AD19" i="1"/>
  <c r="J21" i="1"/>
  <c r="P21" i="1"/>
  <c r="Z21" i="1"/>
  <c r="U22" i="1"/>
  <c r="Z22" i="1"/>
  <c r="O22" i="1"/>
  <c r="G22" i="1"/>
  <c r="M22" i="1"/>
  <c r="U27" i="1"/>
  <c r="Z27" i="1"/>
  <c r="P27" i="1"/>
  <c r="K27" i="1"/>
  <c r="F27" i="1"/>
  <c r="A27" i="1"/>
  <c r="I27" i="1"/>
  <c r="AD27" i="1"/>
  <c r="U29" i="1"/>
  <c r="AB29" i="1"/>
  <c r="S29" i="1"/>
  <c r="N29" i="1"/>
  <c r="I29" i="1"/>
  <c r="A29" i="1"/>
  <c r="H29" i="1"/>
  <c r="O29" i="1"/>
  <c r="S31" i="1"/>
  <c r="M31" i="1"/>
  <c r="U32" i="1"/>
  <c r="Z32" i="1"/>
  <c r="M32" i="1"/>
  <c r="G32" i="1"/>
  <c r="C32" i="1"/>
  <c r="I32" i="1"/>
  <c r="P32" i="1"/>
  <c r="AB32" i="1"/>
  <c r="AD34" i="1"/>
  <c r="I34" i="1"/>
  <c r="A34" i="1"/>
  <c r="S34" i="1"/>
  <c r="Z37" i="1"/>
  <c r="P37" i="1"/>
  <c r="J37" i="1"/>
  <c r="O37" i="1"/>
  <c r="I37" i="1"/>
  <c r="A37" i="1"/>
  <c r="H37" i="1"/>
  <c r="S37" i="1"/>
  <c r="P38" i="1"/>
  <c r="O40" i="1"/>
  <c r="AD40" i="1"/>
  <c r="U13" i="1"/>
  <c r="Z13" i="1"/>
  <c r="M13" i="1"/>
  <c r="N13" i="1"/>
  <c r="A19" i="1"/>
  <c r="F19" i="1"/>
  <c r="M19" i="1"/>
  <c r="B21" i="1"/>
  <c r="F21" i="1"/>
  <c r="K21" i="1"/>
  <c r="AD21" i="1"/>
  <c r="B23" i="1"/>
  <c r="J23" i="1"/>
  <c r="A26" i="1"/>
  <c r="I26" i="1"/>
  <c r="L28" i="1"/>
  <c r="U30" i="1"/>
  <c r="Z30" i="1"/>
  <c r="O30" i="1"/>
  <c r="G30" i="1"/>
  <c r="M30" i="1"/>
  <c r="S40" i="1"/>
  <c r="Z51" i="1"/>
  <c r="O51" i="1"/>
  <c r="G51" i="1"/>
  <c r="A51" i="1"/>
  <c r="N51" i="1"/>
  <c r="F51" i="1"/>
  <c r="AD51" i="1"/>
  <c r="I51" i="1"/>
  <c r="H13" i="1"/>
  <c r="S10" i="1"/>
  <c r="A13" i="1"/>
  <c r="I13" i="1"/>
  <c r="O13" i="1"/>
  <c r="AD16" i="1"/>
  <c r="S16" i="1"/>
  <c r="N16" i="1"/>
  <c r="G16" i="1"/>
  <c r="B16" i="1"/>
  <c r="I16" i="1"/>
  <c r="C19" i="1"/>
  <c r="G19" i="1"/>
  <c r="N19" i="1"/>
  <c r="C21" i="1"/>
  <c r="G21" i="1"/>
  <c r="C23" i="1"/>
  <c r="B26" i="1"/>
  <c r="N30" i="1"/>
  <c r="AB30" i="1"/>
  <c r="H38" i="1"/>
  <c r="AD42" i="1"/>
  <c r="I42" i="1"/>
  <c r="A42" i="1"/>
  <c r="S42" i="1"/>
  <c r="K47" i="1"/>
  <c r="C47" i="1"/>
  <c r="J47" i="1"/>
  <c r="B47" i="1"/>
  <c r="S47" i="1"/>
  <c r="AB51" i="1"/>
  <c r="A10" i="1"/>
  <c r="I10" i="1"/>
  <c r="B13" i="1"/>
  <c r="F13" i="1"/>
  <c r="J13" i="1"/>
  <c r="P13" i="1"/>
  <c r="AB13" i="1"/>
  <c r="U19" i="1"/>
  <c r="O19" i="1"/>
  <c r="I19" i="1"/>
  <c r="H19" i="1"/>
  <c r="P19" i="1"/>
  <c r="AB19" i="1"/>
  <c r="U21" i="1"/>
  <c r="AB21" i="1"/>
  <c r="S21" i="1"/>
  <c r="N21" i="1"/>
  <c r="I21" i="1"/>
  <c r="A21" i="1"/>
  <c r="H21" i="1"/>
  <c r="O21" i="1"/>
  <c r="S23" i="1"/>
  <c r="M23" i="1"/>
  <c r="K25" i="1"/>
  <c r="M25" i="1"/>
  <c r="AD26" i="1"/>
  <c r="S26" i="1"/>
  <c r="U38" i="1"/>
  <c r="N38" i="1"/>
  <c r="F38" i="1"/>
  <c r="AD38" i="1"/>
  <c r="M38" i="1"/>
  <c r="O38" i="1"/>
  <c r="AB38" i="1"/>
  <c r="U40" i="1"/>
  <c r="Z40" i="1"/>
  <c r="M40" i="1"/>
  <c r="G40" i="1"/>
  <c r="B40" i="1"/>
  <c r="P40" i="1"/>
  <c r="J40" i="1"/>
  <c r="F40" i="1"/>
  <c r="A40" i="1"/>
  <c r="N40" i="1"/>
  <c r="AB40" i="1"/>
  <c r="K41" i="1"/>
  <c r="M41" i="1"/>
  <c r="H51" i="1"/>
  <c r="H59" i="1"/>
  <c r="N59" i="1"/>
  <c r="S59" i="1"/>
  <c r="AD59" i="1"/>
  <c r="O60" i="1"/>
  <c r="K63" i="1"/>
  <c r="U63" i="1"/>
  <c r="J66" i="1"/>
  <c r="U66" i="1"/>
  <c r="U69" i="1"/>
  <c r="AD69" i="1"/>
  <c r="O69" i="1"/>
  <c r="J69" i="1"/>
  <c r="H69" i="1"/>
  <c r="N69" i="1"/>
  <c r="M71" i="1"/>
  <c r="K71" i="1"/>
  <c r="A71" i="1"/>
  <c r="AB71" i="1"/>
  <c r="V81" i="1"/>
  <c r="O83" i="1"/>
  <c r="H48" i="1"/>
  <c r="N48" i="1"/>
  <c r="S48" i="1"/>
  <c r="AB48" i="1"/>
  <c r="J56" i="1"/>
  <c r="A59" i="1"/>
  <c r="I59" i="1"/>
  <c r="O59" i="1"/>
  <c r="L63" i="1"/>
  <c r="H65" i="1"/>
  <c r="O65" i="1"/>
  <c r="U65" i="1"/>
  <c r="K66" i="1"/>
  <c r="A69" i="1"/>
  <c r="I69" i="1"/>
  <c r="P69" i="1"/>
  <c r="I75" i="1"/>
  <c r="L76" i="1"/>
  <c r="H76" i="1"/>
  <c r="C76" i="1"/>
  <c r="J76" i="1"/>
  <c r="S76" i="1"/>
  <c r="L78" i="1"/>
  <c r="G78" i="1"/>
  <c r="C78" i="1"/>
  <c r="J78" i="1"/>
  <c r="S78" i="1"/>
  <c r="AD78" i="1"/>
  <c r="G83" i="1"/>
  <c r="L88" i="1"/>
  <c r="A88" i="1"/>
  <c r="AB88" i="1"/>
  <c r="N88" i="1"/>
  <c r="F88" i="1"/>
  <c r="M15" i="1"/>
  <c r="H24" i="1"/>
  <c r="O24" i="1"/>
  <c r="H35" i="1"/>
  <c r="O35" i="1"/>
  <c r="C39" i="1"/>
  <c r="K39" i="1"/>
  <c r="A43" i="1"/>
  <c r="G43" i="1"/>
  <c r="N43" i="1"/>
  <c r="AD43" i="1"/>
  <c r="H45" i="1"/>
  <c r="N45" i="1"/>
  <c r="S45" i="1"/>
  <c r="AD45" i="1"/>
  <c r="H46" i="1"/>
  <c r="P46" i="1"/>
  <c r="AB46" i="1"/>
  <c r="I48" i="1"/>
  <c r="O48" i="1"/>
  <c r="AD48" i="1"/>
  <c r="B53" i="1"/>
  <c r="L53" i="1"/>
  <c r="C54" i="1"/>
  <c r="G54" i="1"/>
  <c r="K54" i="1"/>
  <c r="P54" i="1"/>
  <c r="J55" i="1"/>
  <c r="O55" i="1"/>
  <c r="K56" i="1"/>
  <c r="U56" i="1"/>
  <c r="B59" i="1"/>
  <c r="F59" i="1"/>
  <c r="J59" i="1"/>
  <c r="P59" i="1"/>
  <c r="Z59" i="1"/>
  <c r="L60" i="1"/>
  <c r="Z60" i="1"/>
  <c r="H62" i="1"/>
  <c r="M62" i="1"/>
  <c r="Z62" i="1"/>
  <c r="G63" i="1"/>
  <c r="O63" i="1"/>
  <c r="Z63" i="1"/>
  <c r="B64" i="1"/>
  <c r="K64" i="1"/>
  <c r="I65" i="1"/>
  <c r="P65" i="1"/>
  <c r="F66" i="1"/>
  <c r="S66" i="1"/>
  <c r="C67" i="1"/>
  <c r="G67" i="1"/>
  <c r="K67" i="1"/>
  <c r="AB67" i="1"/>
  <c r="B69" i="1"/>
  <c r="F69" i="1"/>
  <c r="K69" i="1"/>
  <c r="Z69" i="1"/>
  <c r="B70" i="1"/>
  <c r="K70" i="1"/>
  <c r="L71" i="1"/>
  <c r="J72" i="1"/>
  <c r="C74" i="1"/>
  <c r="I74" i="1"/>
  <c r="L75" i="1"/>
  <c r="U75" i="1"/>
  <c r="K76" i="1"/>
  <c r="U77" i="1"/>
  <c r="V77" i="1"/>
  <c r="P77" i="1"/>
  <c r="K77" i="1"/>
  <c r="G77" i="1"/>
  <c r="C77" i="1"/>
  <c r="I77" i="1"/>
  <c r="O77" i="1"/>
  <c r="Z77" i="1"/>
  <c r="K78" i="1"/>
  <c r="C79" i="1"/>
  <c r="I79" i="1"/>
  <c r="K83" i="1"/>
  <c r="Z86" i="1"/>
  <c r="N86" i="1"/>
  <c r="G86" i="1"/>
  <c r="V86" i="1"/>
  <c r="L86" i="1"/>
  <c r="B86" i="1"/>
  <c r="U86" i="1"/>
  <c r="AD88" i="1"/>
  <c r="U89" i="1"/>
  <c r="L89" i="1"/>
  <c r="N89" i="1"/>
  <c r="F89" i="1"/>
  <c r="A89" i="1"/>
  <c r="Z89" i="1"/>
  <c r="M89" i="1"/>
  <c r="J90" i="1"/>
  <c r="M39" i="1"/>
  <c r="H43" i="1"/>
  <c r="O43" i="1"/>
  <c r="A48" i="1"/>
  <c r="F48" i="1"/>
  <c r="J48" i="1"/>
  <c r="P48" i="1"/>
  <c r="M49" i="1"/>
  <c r="H54" i="1"/>
  <c r="M54" i="1"/>
  <c r="Z54" i="1"/>
  <c r="A56" i="1"/>
  <c r="H56" i="1"/>
  <c r="P56" i="1"/>
  <c r="AB56" i="1"/>
  <c r="C59" i="1"/>
  <c r="G59" i="1"/>
  <c r="K59" i="1"/>
  <c r="AB59" i="1"/>
  <c r="C60" i="1"/>
  <c r="M60" i="1"/>
  <c r="B63" i="1"/>
  <c r="J63" i="1"/>
  <c r="F65" i="1"/>
  <c r="L65" i="1"/>
  <c r="A66" i="1"/>
  <c r="I66" i="1"/>
  <c r="H67" i="1"/>
  <c r="N67" i="1"/>
  <c r="S67" i="1"/>
  <c r="AD67" i="1"/>
  <c r="C69" i="1"/>
  <c r="G69" i="1"/>
  <c r="M69" i="1"/>
  <c r="S69" i="1"/>
  <c r="AB69" i="1"/>
  <c r="Z70" i="1"/>
  <c r="N70" i="1"/>
  <c r="J70" i="1"/>
  <c r="C70" i="1"/>
  <c r="L70" i="1"/>
  <c r="V70" i="1"/>
  <c r="B71" i="1"/>
  <c r="H72" i="1"/>
  <c r="L72" i="1"/>
  <c r="K74" i="1"/>
  <c r="G74" i="1"/>
  <c r="B74" i="1"/>
  <c r="J74" i="1"/>
  <c r="A75" i="1"/>
  <c r="G75" i="1"/>
  <c r="P75" i="1"/>
  <c r="V75" i="1"/>
  <c r="A76" i="1"/>
  <c r="F76" i="1"/>
  <c r="P76" i="1"/>
  <c r="U76" i="1"/>
  <c r="F78" i="1"/>
  <c r="O78" i="1"/>
  <c r="U78" i="1"/>
  <c r="AD79" i="1"/>
  <c r="S79" i="1"/>
  <c r="K79" i="1"/>
  <c r="G79" i="1"/>
  <c r="B79" i="1"/>
  <c r="J79" i="1"/>
  <c r="U83" i="1"/>
  <c r="AD83" i="1"/>
  <c r="M83" i="1"/>
  <c r="F83" i="1"/>
  <c r="AB83" i="1"/>
  <c r="P83" i="1"/>
  <c r="H83" i="1"/>
  <c r="C83" i="1"/>
  <c r="N83" i="1"/>
  <c r="Z83" i="1"/>
  <c r="P88" i="1"/>
  <c r="U90" i="1"/>
  <c r="V90" i="1"/>
  <c r="P90" i="1"/>
  <c r="K90" i="1"/>
  <c r="G90" i="1"/>
  <c r="C90" i="1"/>
  <c r="N90" i="1"/>
  <c r="H90" i="1"/>
  <c r="B90" i="1"/>
  <c r="AD90" i="1"/>
  <c r="S90" i="1"/>
  <c r="M90" i="1"/>
  <c r="F90" i="1"/>
  <c r="A90" i="1"/>
  <c r="O90" i="1"/>
  <c r="AB90" i="1"/>
  <c r="V97" i="1"/>
  <c r="U99" i="1"/>
  <c r="N99" i="1"/>
  <c r="F99" i="1"/>
  <c r="L99" i="1"/>
  <c r="N104" i="1"/>
  <c r="U106" i="1"/>
  <c r="V106" i="1"/>
  <c r="P106" i="1"/>
  <c r="K106" i="1"/>
  <c r="G106" i="1"/>
  <c r="C106" i="1"/>
  <c r="I106" i="1"/>
  <c r="O106" i="1"/>
  <c r="Z106" i="1"/>
  <c r="M110" i="1"/>
  <c r="V115" i="1"/>
  <c r="M115" i="1"/>
  <c r="F115" i="1"/>
  <c r="L115" i="1"/>
  <c r="Z115" i="1"/>
  <c r="M117" i="1"/>
  <c r="K119" i="1"/>
  <c r="V120" i="1"/>
  <c r="N120" i="1"/>
  <c r="H120" i="1"/>
  <c r="J122" i="1"/>
  <c r="AB122" i="1"/>
  <c r="M124" i="1"/>
  <c r="G124" i="1"/>
  <c r="B124" i="1"/>
  <c r="K124" i="1"/>
  <c r="L127" i="1"/>
  <c r="F127" i="1"/>
  <c r="A127" i="1"/>
  <c r="J127" i="1"/>
  <c r="AB130" i="1"/>
  <c r="O130" i="1"/>
  <c r="J130" i="1"/>
  <c r="F130" i="1"/>
  <c r="B130" i="1"/>
  <c r="I130" i="1"/>
  <c r="P130" i="1"/>
  <c r="V130" i="1"/>
  <c r="K131" i="1"/>
  <c r="O132" i="1"/>
  <c r="V132" i="1"/>
  <c r="V92" i="1"/>
  <c r="V96" i="1"/>
  <c r="Z96" i="1"/>
  <c r="O96" i="1"/>
  <c r="G96" i="1"/>
  <c r="A96" i="1"/>
  <c r="I96" i="1"/>
  <c r="L97" i="1"/>
  <c r="O99" i="1"/>
  <c r="V99" i="1"/>
  <c r="J106" i="1"/>
  <c r="AB106" i="1"/>
  <c r="N115" i="1"/>
  <c r="AB115" i="1"/>
  <c r="F117" i="1"/>
  <c r="O117" i="1"/>
  <c r="V117" i="1"/>
  <c r="B119" i="1"/>
  <c r="G119" i="1"/>
  <c r="O119" i="1"/>
  <c r="AB119" i="1"/>
  <c r="O120" i="1"/>
  <c r="AB120" i="1"/>
  <c r="H121" i="1"/>
  <c r="A122" i="1"/>
  <c r="F122" i="1"/>
  <c r="M122" i="1"/>
  <c r="S122" i="1"/>
  <c r="AD122" i="1"/>
  <c r="O124" i="1"/>
  <c r="V124" i="1"/>
  <c r="N127" i="1"/>
  <c r="U127" i="1"/>
  <c r="K130" i="1"/>
  <c r="Z130" i="1"/>
  <c r="F131" i="1"/>
  <c r="N131" i="1"/>
  <c r="V131" i="1"/>
  <c r="H132" i="1"/>
  <c r="P132" i="1"/>
  <c r="AB132" i="1"/>
  <c r="A135" i="1"/>
  <c r="L135" i="1"/>
  <c r="F139" i="1"/>
  <c r="Z141" i="1"/>
  <c r="AD141" i="1"/>
  <c r="P141" i="1"/>
  <c r="G141" i="1"/>
  <c r="S141" i="1"/>
  <c r="AB141" i="1"/>
  <c r="J141" i="1"/>
  <c r="B141" i="1"/>
  <c r="AD84" i="1"/>
  <c r="P84" i="1"/>
  <c r="J84" i="1"/>
  <c r="C84" i="1"/>
  <c r="L84" i="1"/>
  <c r="V84" i="1"/>
  <c r="U85" i="1"/>
  <c r="Z85" i="1"/>
  <c r="M85" i="1"/>
  <c r="G85" i="1"/>
  <c r="B85" i="1"/>
  <c r="I85" i="1"/>
  <c r="P85" i="1"/>
  <c r="AB85" i="1"/>
  <c r="U87" i="1"/>
  <c r="I87" i="1"/>
  <c r="C87" i="1"/>
  <c r="N96" i="1"/>
  <c r="AB96" i="1"/>
  <c r="C97" i="1"/>
  <c r="G99" i="1"/>
  <c r="P99" i="1"/>
  <c r="AB99" i="1"/>
  <c r="F104" i="1"/>
  <c r="Z104" i="1"/>
  <c r="C105" i="1"/>
  <c r="Z105" i="1"/>
  <c r="A106" i="1"/>
  <c r="F106" i="1"/>
  <c r="M106" i="1"/>
  <c r="S106" i="1"/>
  <c r="AD106" i="1"/>
  <c r="V108" i="1"/>
  <c r="B110" i="1"/>
  <c r="K110" i="1"/>
  <c r="B111" i="1"/>
  <c r="Z112" i="1"/>
  <c r="L112" i="1"/>
  <c r="A112" i="1"/>
  <c r="G115" i="1"/>
  <c r="H117" i="1"/>
  <c r="P117" i="1"/>
  <c r="C119" i="1"/>
  <c r="H119" i="1"/>
  <c r="F120" i="1"/>
  <c r="P120" i="1"/>
  <c r="AD120" i="1"/>
  <c r="AD121" i="1"/>
  <c r="B122" i="1"/>
  <c r="H122" i="1"/>
  <c r="H124" i="1"/>
  <c r="P124" i="1"/>
  <c r="AB124" i="1"/>
  <c r="O126" i="1"/>
  <c r="G127" i="1"/>
  <c r="Z127" i="1"/>
  <c r="A130" i="1"/>
  <c r="G130" i="1"/>
  <c r="M130" i="1"/>
  <c r="S130" i="1"/>
  <c r="AD130" i="1"/>
  <c r="B131" i="1"/>
  <c r="H131" i="1"/>
  <c r="O131" i="1"/>
  <c r="C132" i="1"/>
  <c r="J132" i="1"/>
  <c r="S132" i="1"/>
  <c r="U97" i="1"/>
  <c r="K97" i="1"/>
  <c r="C115" i="1"/>
  <c r="K115" i="1"/>
  <c r="U115" i="1"/>
  <c r="U117" i="1"/>
  <c r="AD117" i="1"/>
  <c r="N117" i="1"/>
  <c r="G117" i="1"/>
  <c r="A117" i="1"/>
  <c r="I117" i="1"/>
  <c r="AB117" i="1"/>
  <c r="Z119" i="1"/>
  <c r="AD119" i="1"/>
  <c r="J119" i="1"/>
  <c r="A119" i="1"/>
  <c r="I119" i="1"/>
  <c r="S119" i="1"/>
  <c r="U122" i="1"/>
  <c r="V122" i="1"/>
  <c r="P122" i="1"/>
  <c r="K122" i="1"/>
  <c r="G122" i="1"/>
  <c r="C122" i="1"/>
  <c r="I122" i="1"/>
  <c r="O122" i="1"/>
  <c r="Z122" i="1"/>
  <c r="U131" i="1"/>
  <c r="AB131" i="1"/>
  <c r="S131" i="1"/>
  <c r="M131" i="1"/>
  <c r="G131" i="1"/>
  <c r="C131" i="1"/>
  <c r="J131" i="1"/>
  <c r="P131" i="1"/>
  <c r="AD131" i="1"/>
  <c r="M132" i="1"/>
  <c r="G132" i="1"/>
  <c r="B132" i="1"/>
  <c r="K132" i="1"/>
  <c r="U139" i="1"/>
  <c r="M139" i="1"/>
  <c r="G139" i="1"/>
  <c r="C139" i="1"/>
  <c r="Z139" i="1"/>
  <c r="P139" i="1"/>
  <c r="J139" i="1"/>
  <c r="K139" i="1"/>
  <c r="V139" i="1"/>
  <c r="H141" i="1"/>
  <c r="V144" i="1"/>
  <c r="Z144" i="1"/>
  <c r="N144" i="1"/>
  <c r="F144" i="1"/>
  <c r="A144" i="1"/>
  <c r="K144" i="1"/>
  <c r="AB144" i="1"/>
  <c r="U145" i="1"/>
  <c r="K145" i="1"/>
  <c r="C146" i="1"/>
  <c r="I146" i="1"/>
  <c r="K147" i="1"/>
  <c r="B149" i="1"/>
  <c r="AB146" i="1"/>
  <c r="M146" i="1"/>
  <c r="F146" i="1"/>
  <c r="A146" i="1"/>
  <c r="AD146" i="1"/>
  <c r="K146" i="1"/>
  <c r="N146" i="1"/>
  <c r="Z146" i="1"/>
  <c r="U147" i="1"/>
  <c r="V147" i="1"/>
  <c r="N147" i="1"/>
  <c r="H147" i="1"/>
  <c r="C147" i="1"/>
  <c r="M147" i="1"/>
  <c r="F147" i="1"/>
  <c r="B147" i="1"/>
  <c r="P147" i="1"/>
  <c r="AD147" i="1"/>
  <c r="Z149" i="1"/>
  <c r="AD149" i="1"/>
  <c r="G149" i="1"/>
  <c r="AB149" i="1"/>
  <c r="O149" i="1"/>
  <c r="S149" i="1"/>
  <c r="J73" i="1"/>
  <c r="N80" i="1"/>
  <c r="H82" i="1"/>
  <c r="M82" i="1"/>
  <c r="Z82" i="1"/>
  <c r="H91" i="1"/>
  <c r="O91" i="1"/>
  <c r="Z91" i="1"/>
  <c r="H93" i="1"/>
  <c r="N93" i="1"/>
  <c r="S93" i="1"/>
  <c r="AB93" i="1"/>
  <c r="H98" i="1"/>
  <c r="M98" i="1"/>
  <c r="Z98" i="1"/>
  <c r="H101" i="1"/>
  <c r="P101" i="1"/>
  <c r="Z101" i="1"/>
  <c r="H114" i="1"/>
  <c r="M114" i="1"/>
  <c r="Z114" i="1"/>
  <c r="K118" i="1"/>
  <c r="U118" i="1"/>
  <c r="H123" i="1"/>
  <c r="N123" i="1"/>
  <c r="AD123" i="1"/>
  <c r="I136" i="1"/>
  <c r="I138" i="1"/>
  <c r="N138" i="1"/>
  <c r="V140" i="1"/>
  <c r="O140" i="1"/>
  <c r="J140" i="1"/>
  <c r="S140" i="1"/>
  <c r="G144" i="1"/>
  <c r="L145" i="1"/>
  <c r="P146" i="1"/>
  <c r="S147" i="1"/>
  <c r="B5" i="4"/>
  <c r="E10" i="4"/>
  <c r="F15" i="4"/>
  <c r="E19" i="4"/>
  <c r="B21" i="4"/>
  <c r="E26" i="4"/>
  <c r="F31" i="4"/>
  <c r="B40" i="4"/>
  <c r="F50" i="4"/>
  <c r="F52" i="4"/>
  <c r="B54" i="4"/>
  <c r="E57" i="4"/>
  <c r="E59" i="4"/>
  <c r="E61" i="4"/>
  <c r="F62" i="4"/>
  <c r="F64" i="4"/>
  <c r="E66" i="4"/>
  <c r="E68" i="4"/>
  <c r="E78" i="4"/>
  <c r="B82" i="4"/>
  <c r="E86" i="4"/>
  <c r="B94" i="4"/>
  <c r="E100" i="4"/>
  <c r="E101" i="4"/>
  <c r="F104" i="4"/>
  <c r="B108" i="4"/>
  <c r="F110" i="4"/>
  <c r="E116" i="4"/>
  <c r="E117" i="4"/>
  <c r="F120" i="4"/>
  <c r="E124" i="4"/>
  <c r="E125" i="4"/>
  <c r="E128" i="4"/>
  <c r="E129" i="4"/>
  <c r="E132" i="4"/>
  <c r="E133" i="4"/>
  <c r="E136" i="4"/>
  <c r="E137" i="4"/>
  <c r="E140" i="4"/>
  <c r="E141" i="4"/>
  <c r="E144" i="4"/>
  <c r="E145" i="4"/>
  <c r="E38" i="4"/>
  <c r="F66" i="4"/>
  <c r="F78" i="4"/>
  <c r="F100" i="4"/>
  <c r="E112" i="4"/>
  <c r="F116" i="4"/>
  <c r="F124" i="4"/>
  <c r="F128" i="4"/>
  <c r="F132" i="4"/>
  <c r="F136" i="4"/>
  <c r="F140" i="4"/>
  <c r="F144" i="4"/>
  <c r="J148" i="1"/>
  <c r="P148" i="1"/>
  <c r="F112" i="4"/>
  <c r="B138" i="4"/>
  <c r="B142" i="4"/>
  <c r="B146" i="4"/>
  <c r="L143" i="1"/>
  <c r="K148" i="1"/>
  <c r="S148" i="1"/>
  <c r="E6" i="4"/>
  <c r="F11" i="4"/>
  <c r="E15" i="4"/>
  <c r="B17" i="4"/>
  <c r="E22" i="4"/>
  <c r="F27" i="4"/>
  <c r="E31" i="4"/>
  <c r="B33" i="4"/>
  <c r="F36" i="4"/>
  <c r="B38" i="4"/>
  <c r="F48" i="4"/>
  <c r="E50" i="4"/>
  <c r="E52" i="4"/>
  <c r="E62" i="4"/>
  <c r="B66" i="4"/>
  <c r="B78" i="4"/>
  <c r="B88" i="4"/>
  <c r="E105" i="4"/>
  <c r="B112" i="4"/>
  <c r="E121" i="4"/>
  <c r="F126" i="4"/>
  <c r="F130" i="4"/>
  <c r="B132" i="4"/>
  <c r="F134" i="4"/>
  <c r="F138" i="4"/>
  <c r="F142" i="4"/>
  <c r="F146" i="4"/>
  <c r="F35" i="4"/>
  <c r="B35" i="4"/>
  <c r="B42" i="4"/>
  <c r="F51" i="4"/>
  <c r="B51" i="4"/>
  <c r="B58" i="4"/>
  <c r="F67" i="4"/>
  <c r="B67" i="4"/>
  <c r="B74" i="4"/>
  <c r="F83" i="4"/>
  <c r="B83" i="4"/>
  <c r="B90" i="4"/>
  <c r="E106" i="4"/>
  <c r="F127" i="4"/>
  <c r="E127" i="4"/>
  <c r="B127" i="4"/>
  <c r="B49" i="4"/>
  <c r="F49" i="4"/>
  <c r="F115" i="4"/>
  <c r="E115" i="4"/>
  <c r="B115" i="4"/>
  <c r="B4" i="4"/>
  <c r="F6" i="4"/>
  <c r="B8" i="4"/>
  <c r="F10" i="4"/>
  <c r="B12" i="4"/>
  <c r="F14" i="4"/>
  <c r="B16" i="4"/>
  <c r="F18" i="4"/>
  <c r="B20" i="4"/>
  <c r="F22" i="4"/>
  <c r="B24" i="4"/>
  <c r="F26" i="4"/>
  <c r="B28" i="4"/>
  <c r="F30" i="4"/>
  <c r="B32" i="4"/>
  <c r="B37" i="4"/>
  <c r="F37" i="4"/>
  <c r="F38" i="4"/>
  <c r="E40" i="4"/>
  <c r="B44" i="4"/>
  <c r="B53" i="4"/>
  <c r="F53" i="4"/>
  <c r="F54" i="4"/>
  <c r="E56" i="4"/>
  <c r="B60" i="4"/>
  <c r="B69" i="4"/>
  <c r="F69" i="4"/>
  <c r="F70" i="4"/>
  <c r="E72" i="4"/>
  <c r="B76" i="4"/>
  <c r="B85" i="4"/>
  <c r="F85" i="4"/>
  <c r="F86" i="4"/>
  <c r="E88" i="4"/>
  <c r="B92" i="4"/>
  <c r="B106" i="4"/>
  <c r="F111" i="4"/>
  <c r="E111" i="4"/>
  <c r="B111" i="4"/>
  <c r="B65" i="4"/>
  <c r="F65" i="4"/>
  <c r="F99" i="4"/>
  <c r="E99" i="4"/>
  <c r="B99" i="4"/>
  <c r="E5" i="4"/>
  <c r="E9" i="4"/>
  <c r="E13" i="4"/>
  <c r="E17" i="4"/>
  <c r="E21" i="4"/>
  <c r="E25" i="4"/>
  <c r="E29" i="4"/>
  <c r="E33" i="4"/>
  <c r="F39" i="4"/>
  <c r="B39" i="4"/>
  <c r="F40" i="4"/>
  <c r="E42" i="4"/>
  <c r="E49" i="4"/>
  <c r="F55" i="4"/>
  <c r="B55" i="4"/>
  <c r="F56" i="4"/>
  <c r="E58" i="4"/>
  <c r="E65" i="4"/>
  <c r="F71" i="4"/>
  <c r="B71" i="4"/>
  <c r="F72" i="4"/>
  <c r="E74" i="4"/>
  <c r="F87" i="4"/>
  <c r="B87" i="4"/>
  <c r="F88" i="4"/>
  <c r="E90" i="4"/>
  <c r="E102" i="4"/>
  <c r="F106" i="4"/>
  <c r="E118" i="4"/>
  <c r="F135" i="4"/>
  <c r="E135" i="4"/>
  <c r="B135" i="4"/>
  <c r="B81" i="4"/>
  <c r="F81" i="4"/>
  <c r="F139" i="4"/>
  <c r="E139" i="4"/>
  <c r="B139" i="4"/>
  <c r="B7" i="4"/>
  <c r="B11" i="4"/>
  <c r="B15" i="4"/>
  <c r="B19" i="4"/>
  <c r="B23" i="4"/>
  <c r="B27" i="4"/>
  <c r="B31" i="4"/>
  <c r="E35" i="4"/>
  <c r="B41" i="4"/>
  <c r="F41" i="4"/>
  <c r="F42" i="4"/>
  <c r="E44" i="4"/>
  <c r="B48" i="4"/>
  <c r="E51" i="4"/>
  <c r="B57" i="4"/>
  <c r="F57" i="4"/>
  <c r="F58" i="4"/>
  <c r="E60" i="4"/>
  <c r="B64" i="4"/>
  <c r="E67" i="4"/>
  <c r="B73" i="4"/>
  <c r="F73" i="4"/>
  <c r="F74" i="4"/>
  <c r="E76" i="4"/>
  <c r="B80" i="4"/>
  <c r="E83" i="4"/>
  <c r="B89" i="4"/>
  <c r="F89" i="4"/>
  <c r="F90" i="4"/>
  <c r="E92" i="4"/>
  <c r="B96" i="4"/>
  <c r="B102" i="4"/>
  <c r="F107" i="4"/>
  <c r="E107" i="4"/>
  <c r="B107" i="4"/>
  <c r="B118" i="4"/>
  <c r="F123" i="4"/>
  <c r="E123" i="4"/>
  <c r="B123" i="4"/>
  <c r="F143" i="4"/>
  <c r="E143" i="4"/>
  <c r="B143" i="4"/>
  <c r="B97" i="4"/>
  <c r="F97" i="4"/>
  <c r="E4" i="4"/>
  <c r="E8" i="4"/>
  <c r="E12" i="4"/>
  <c r="E16" i="4"/>
  <c r="E20" i="4"/>
  <c r="E24" i="4"/>
  <c r="E28" i="4"/>
  <c r="E32" i="4"/>
  <c r="F43" i="4"/>
  <c r="B43" i="4"/>
  <c r="F44" i="4"/>
  <c r="F59" i="4"/>
  <c r="B59" i="4"/>
  <c r="F60" i="4"/>
  <c r="F75" i="4"/>
  <c r="B75" i="4"/>
  <c r="F76" i="4"/>
  <c r="F91" i="4"/>
  <c r="B91" i="4"/>
  <c r="F92" i="4"/>
  <c r="F102" i="4"/>
  <c r="E114" i="4"/>
  <c r="F118" i="4"/>
  <c r="B36" i="4"/>
  <c r="E39" i="4"/>
  <c r="B45" i="4"/>
  <c r="F45" i="4"/>
  <c r="E48" i="4"/>
  <c r="B52" i="4"/>
  <c r="E55" i="4"/>
  <c r="B61" i="4"/>
  <c r="F61" i="4"/>
  <c r="E64" i="4"/>
  <c r="B68" i="4"/>
  <c r="E71" i="4"/>
  <c r="B77" i="4"/>
  <c r="F77" i="4"/>
  <c r="E80" i="4"/>
  <c r="B84" i="4"/>
  <c r="E87" i="4"/>
  <c r="B93" i="4"/>
  <c r="F93" i="4"/>
  <c r="E96" i="4"/>
  <c r="F103" i="4"/>
  <c r="E103" i="4"/>
  <c r="B103" i="4"/>
  <c r="B114" i="4"/>
  <c r="F119" i="4"/>
  <c r="E119" i="4"/>
  <c r="B119" i="4"/>
  <c r="F131" i="4"/>
  <c r="E131" i="4"/>
  <c r="B131" i="4"/>
  <c r="F47" i="4"/>
  <c r="B47" i="4"/>
  <c r="F63" i="4"/>
  <c r="B63" i="4"/>
  <c r="F79" i="4"/>
  <c r="B79" i="4"/>
  <c r="F95" i="4"/>
  <c r="B95" i="4"/>
  <c r="E110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S12" i="1"/>
  <c r="J12" i="1"/>
  <c r="B12" i="1"/>
  <c r="I12" i="1"/>
  <c r="A12" i="1"/>
  <c r="AD12" i="1"/>
  <c r="P12" i="1"/>
  <c r="H12" i="1"/>
  <c r="AB12" i="1"/>
  <c r="O12" i="1"/>
  <c r="G12" i="1"/>
  <c r="Z12" i="1"/>
  <c r="N12" i="1"/>
  <c r="F12" i="1"/>
  <c r="M12" i="1"/>
  <c r="K12" i="1"/>
  <c r="C12" i="1"/>
  <c r="S20" i="1"/>
  <c r="J20" i="1"/>
  <c r="B20" i="1"/>
  <c r="I20" i="1"/>
  <c r="A20" i="1"/>
  <c r="AD20" i="1"/>
  <c r="P20" i="1"/>
  <c r="H20" i="1"/>
  <c r="AB20" i="1"/>
  <c r="O20" i="1"/>
  <c r="G20" i="1"/>
  <c r="Z20" i="1"/>
  <c r="N20" i="1"/>
  <c r="F20" i="1"/>
  <c r="M20" i="1"/>
  <c r="K20" i="1"/>
  <c r="C20" i="1"/>
  <c r="L12" i="1"/>
  <c r="S28" i="1"/>
  <c r="J28" i="1"/>
  <c r="B28" i="1"/>
  <c r="I28" i="1"/>
  <c r="A28" i="1"/>
  <c r="AD28" i="1"/>
  <c r="P28" i="1"/>
  <c r="H28" i="1"/>
  <c r="AB28" i="1"/>
  <c r="O28" i="1"/>
  <c r="G28" i="1"/>
  <c r="Z28" i="1"/>
  <c r="N28" i="1"/>
  <c r="F28" i="1"/>
  <c r="M28" i="1"/>
  <c r="K28" i="1"/>
  <c r="C28" i="1"/>
  <c r="L20" i="1"/>
  <c r="L9" i="1"/>
  <c r="U9" i="1"/>
  <c r="L17" i="1"/>
  <c r="U17" i="1"/>
  <c r="L25" i="1"/>
  <c r="U25" i="1"/>
  <c r="L33" i="1"/>
  <c r="U33" i="1"/>
  <c r="C36" i="1"/>
  <c r="K36" i="1"/>
  <c r="L41" i="1"/>
  <c r="U41" i="1"/>
  <c r="C44" i="1"/>
  <c r="K44" i="1"/>
  <c r="L49" i="1"/>
  <c r="U49" i="1"/>
  <c r="C52" i="1"/>
  <c r="K52" i="1"/>
  <c r="U52" i="1"/>
  <c r="A57" i="1"/>
  <c r="M57" i="1"/>
  <c r="AD58" i="1"/>
  <c r="P58" i="1"/>
  <c r="H58" i="1"/>
  <c r="AB58" i="1"/>
  <c r="O58" i="1"/>
  <c r="G58" i="1"/>
  <c r="N58" i="1"/>
  <c r="C61" i="1"/>
  <c r="M61" i="1"/>
  <c r="S68" i="1"/>
  <c r="J68" i="1"/>
  <c r="B68" i="1"/>
  <c r="I68" i="1"/>
  <c r="A68" i="1"/>
  <c r="N68" i="1"/>
  <c r="AD68" i="1"/>
  <c r="Z100" i="1"/>
  <c r="N100" i="1"/>
  <c r="F100" i="1"/>
  <c r="V100" i="1"/>
  <c r="L100" i="1"/>
  <c r="C100" i="1"/>
  <c r="U100" i="1"/>
  <c r="K100" i="1"/>
  <c r="B100" i="1"/>
  <c r="J100" i="1"/>
  <c r="A100" i="1"/>
  <c r="S100" i="1"/>
  <c r="I100" i="1"/>
  <c r="H100" i="1"/>
  <c r="O100" i="1"/>
  <c r="M100" i="1"/>
  <c r="G100" i="1"/>
  <c r="AB100" i="1"/>
  <c r="L36" i="1"/>
  <c r="K57" i="1"/>
  <c r="C57" i="1"/>
  <c r="S57" i="1"/>
  <c r="J57" i="1"/>
  <c r="B57" i="1"/>
  <c r="AB57" i="1"/>
  <c r="AD95" i="1"/>
  <c r="P95" i="1"/>
  <c r="H95" i="1"/>
  <c r="AB95" i="1"/>
  <c r="O95" i="1"/>
  <c r="G95" i="1"/>
  <c r="Z95" i="1"/>
  <c r="N95" i="1"/>
  <c r="F95" i="1"/>
  <c r="V95" i="1"/>
  <c r="M95" i="1"/>
  <c r="S95" i="1"/>
  <c r="C95" i="1"/>
  <c r="B95" i="1"/>
  <c r="L95" i="1"/>
  <c r="A95" i="1"/>
  <c r="I95" i="1"/>
  <c r="AD102" i="1"/>
  <c r="P102" i="1"/>
  <c r="H102" i="1"/>
  <c r="V102" i="1"/>
  <c r="L102" i="1"/>
  <c r="C102" i="1"/>
  <c r="U102" i="1"/>
  <c r="K102" i="1"/>
  <c r="B102" i="1"/>
  <c r="J102" i="1"/>
  <c r="A102" i="1"/>
  <c r="S102" i="1"/>
  <c r="I102" i="1"/>
  <c r="G102" i="1"/>
  <c r="Z102" i="1"/>
  <c r="O102" i="1"/>
  <c r="F102" i="1"/>
  <c r="V103" i="1"/>
  <c r="M103" i="1"/>
  <c r="U103" i="1"/>
  <c r="K103" i="1"/>
  <c r="C103" i="1"/>
  <c r="J103" i="1"/>
  <c r="B103" i="1"/>
  <c r="S103" i="1"/>
  <c r="I103" i="1"/>
  <c r="A103" i="1"/>
  <c r="H103" i="1"/>
  <c r="P103" i="1"/>
  <c r="G103" i="1"/>
  <c r="N103" i="1"/>
  <c r="L103" i="1"/>
  <c r="F103" i="1"/>
  <c r="Z103" i="1"/>
  <c r="K109" i="1"/>
  <c r="C109" i="1"/>
  <c r="J109" i="1"/>
  <c r="A109" i="1"/>
  <c r="S109" i="1"/>
  <c r="I109" i="1"/>
  <c r="H109" i="1"/>
  <c r="AD109" i="1"/>
  <c r="P109" i="1"/>
  <c r="G109" i="1"/>
  <c r="AB109" i="1"/>
  <c r="O109" i="1"/>
  <c r="F109" i="1"/>
  <c r="U109" i="1"/>
  <c r="N109" i="1"/>
  <c r="AB113" i="1"/>
  <c r="O113" i="1"/>
  <c r="G113" i="1"/>
  <c r="Z113" i="1"/>
  <c r="N113" i="1"/>
  <c r="F113" i="1"/>
  <c r="AD113" i="1"/>
  <c r="L113" i="1"/>
  <c r="B113" i="1"/>
  <c r="V113" i="1"/>
  <c r="K113" i="1"/>
  <c r="A113" i="1"/>
  <c r="U113" i="1"/>
  <c r="J113" i="1"/>
  <c r="I113" i="1"/>
  <c r="S113" i="1"/>
  <c r="H113" i="1"/>
  <c r="P113" i="1"/>
  <c r="M113" i="1"/>
  <c r="C113" i="1"/>
  <c r="F9" i="1"/>
  <c r="N9" i="1"/>
  <c r="Z9" i="1"/>
  <c r="C10" i="1"/>
  <c r="K10" i="1"/>
  <c r="L15" i="1"/>
  <c r="U15" i="1"/>
  <c r="F17" i="1"/>
  <c r="N17" i="1"/>
  <c r="Z17" i="1"/>
  <c r="C18" i="1"/>
  <c r="K18" i="1"/>
  <c r="L23" i="1"/>
  <c r="U23" i="1"/>
  <c r="F25" i="1"/>
  <c r="N25" i="1"/>
  <c r="Z25" i="1"/>
  <c r="C26" i="1"/>
  <c r="K26" i="1"/>
  <c r="L31" i="1"/>
  <c r="U31" i="1"/>
  <c r="F33" i="1"/>
  <c r="N33" i="1"/>
  <c r="Z33" i="1"/>
  <c r="C34" i="1"/>
  <c r="K34" i="1"/>
  <c r="M36" i="1"/>
  <c r="L39" i="1"/>
  <c r="U39" i="1"/>
  <c r="F41" i="1"/>
  <c r="N41" i="1"/>
  <c r="Z41" i="1"/>
  <c r="C42" i="1"/>
  <c r="K42" i="1"/>
  <c r="M44" i="1"/>
  <c r="L47" i="1"/>
  <c r="U47" i="1"/>
  <c r="F49" i="1"/>
  <c r="N49" i="1"/>
  <c r="Z49" i="1"/>
  <c r="C50" i="1"/>
  <c r="K50" i="1"/>
  <c r="M52" i="1"/>
  <c r="Z52" i="1"/>
  <c r="C53" i="1"/>
  <c r="O57" i="1"/>
  <c r="AD57" i="1"/>
  <c r="F58" i="1"/>
  <c r="S58" i="1"/>
  <c r="S60" i="1"/>
  <c r="J60" i="1"/>
  <c r="B60" i="1"/>
  <c r="I60" i="1"/>
  <c r="A60" i="1"/>
  <c r="N60" i="1"/>
  <c r="AD60" i="1"/>
  <c r="C64" i="1"/>
  <c r="L64" i="1"/>
  <c r="F68" i="1"/>
  <c r="P68" i="1"/>
  <c r="C71" i="1"/>
  <c r="P100" i="1"/>
  <c r="U36" i="1"/>
  <c r="L44" i="1"/>
  <c r="U44" i="1"/>
  <c r="L52" i="1"/>
  <c r="N57" i="1"/>
  <c r="P61" i="1"/>
  <c r="G9" i="1"/>
  <c r="O9" i="1"/>
  <c r="AB9" i="1"/>
  <c r="L10" i="1"/>
  <c r="U10" i="1"/>
  <c r="G17" i="1"/>
  <c r="O17" i="1"/>
  <c r="AB17" i="1"/>
  <c r="L18" i="1"/>
  <c r="U18" i="1"/>
  <c r="G25" i="1"/>
  <c r="O25" i="1"/>
  <c r="AB25" i="1"/>
  <c r="L26" i="1"/>
  <c r="U26" i="1"/>
  <c r="G33" i="1"/>
  <c r="O33" i="1"/>
  <c r="AB33" i="1"/>
  <c r="L34" i="1"/>
  <c r="U34" i="1"/>
  <c r="F36" i="1"/>
  <c r="N36" i="1"/>
  <c r="Z36" i="1"/>
  <c r="G41" i="1"/>
  <c r="O41" i="1"/>
  <c r="AB41" i="1"/>
  <c r="L42" i="1"/>
  <c r="U42" i="1"/>
  <c r="F44" i="1"/>
  <c r="N44" i="1"/>
  <c r="Z44" i="1"/>
  <c r="G49" i="1"/>
  <c r="O49" i="1"/>
  <c r="AB49" i="1"/>
  <c r="L50" i="1"/>
  <c r="U50" i="1"/>
  <c r="F52" i="1"/>
  <c r="N52" i="1"/>
  <c r="AB52" i="1"/>
  <c r="AB53" i="1"/>
  <c r="O53" i="1"/>
  <c r="G53" i="1"/>
  <c r="Z53" i="1"/>
  <c r="N53" i="1"/>
  <c r="F53" i="1"/>
  <c r="P53" i="1"/>
  <c r="F57" i="1"/>
  <c r="P57" i="1"/>
  <c r="I58" i="1"/>
  <c r="H61" i="1"/>
  <c r="Z64" i="1"/>
  <c r="N64" i="1"/>
  <c r="F64" i="1"/>
  <c r="M64" i="1"/>
  <c r="O64" i="1"/>
  <c r="G68" i="1"/>
  <c r="Z71" i="1"/>
  <c r="N71" i="1"/>
  <c r="F71" i="1"/>
  <c r="P71" i="1"/>
  <c r="G71" i="1"/>
  <c r="AD71" i="1"/>
  <c r="O71" i="1"/>
  <c r="S81" i="1"/>
  <c r="J81" i="1"/>
  <c r="B81" i="1"/>
  <c r="AD81" i="1"/>
  <c r="P81" i="1"/>
  <c r="H81" i="1"/>
  <c r="AB81" i="1"/>
  <c r="O81" i="1"/>
  <c r="G81" i="1"/>
  <c r="N81" i="1"/>
  <c r="C81" i="1"/>
  <c r="M81" i="1"/>
  <c r="A81" i="1"/>
  <c r="L81" i="1"/>
  <c r="U81" i="1"/>
  <c r="F81" i="1"/>
  <c r="J95" i="1"/>
  <c r="M102" i="1"/>
  <c r="O103" i="1"/>
  <c r="L109" i="1"/>
  <c r="AB61" i="1"/>
  <c r="O61" i="1"/>
  <c r="G61" i="1"/>
  <c r="Z61" i="1"/>
  <c r="N61" i="1"/>
  <c r="F61" i="1"/>
  <c r="H9" i="1"/>
  <c r="P9" i="1"/>
  <c r="AD9" i="1"/>
  <c r="M10" i="1"/>
  <c r="B11" i="1"/>
  <c r="J11" i="1"/>
  <c r="S11" i="1"/>
  <c r="L13" i="1"/>
  <c r="A14" i="1"/>
  <c r="I14" i="1"/>
  <c r="F15" i="1"/>
  <c r="N15" i="1"/>
  <c r="Z15" i="1"/>
  <c r="C16" i="1"/>
  <c r="K16" i="1"/>
  <c r="H17" i="1"/>
  <c r="P17" i="1"/>
  <c r="AD17" i="1"/>
  <c r="M18" i="1"/>
  <c r="B19" i="1"/>
  <c r="J19" i="1"/>
  <c r="S19" i="1"/>
  <c r="L21" i="1"/>
  <c r="A22" i="1"/>
  <c r="I22" i="1"/>
  <c r="F23" i="1"/>
  <c r="N23" i="1"/>
  <c r="Z23" i="1"/>
  <c r="C24" i="1"/>
  <c r="K24" i="1"/>
  <c r="H25" i="1"/>
  <c r="P25" i="1"/>
  <c r="AD25" i="1"/>
  <c r="M26" i="1"/>
  <c r="B27" i="1"/>
  <c r="J27" i="1"/>
  <c r="S27" i="1"/>
  <c r="L29" i="1"/>
  <c r="A30" i="1"/>
  <c r="I30" i="1"/>
  <c r="F31" i="1"/>
  <c r="N31" i="1"/>
  <c r="Z31" i="1"/>
  <c r="K32" i="1"/>
  <c r="H33" i="1"/>
  <c r="P33" i="1"/>
  <c r="AD33" i="1"/>
  <c r="M34" i="1"/>
  <c r="B35" i="1"/>
  <c r="J35" i="1"/>
  <c r="S35" i="1"/>
  <c r="G36" i="1"/>
  <c r="O36" i="1"/>
  <c r="AB36" i="1"/>
  <c r="L37" i="1"/>
  <c r="U37" i="1"/>
  <c r="A38" i="1"/>
  <c r="I38" i="1"/>
  <c r="F39" i="1"/>
  <c r="N39" i="1"/>
  <c r="Z39" i="1"/>
  <c r="C40" i="1"/>
  <c r="K40" i="1"/>
  <c r="H41" i="1"/>
  <c r="P41" i="1"/>
  <c r="AD41" i="1"/>
  <c r="M42" i="1"/>
  <c r="B43" i="1"/>
  <c r="J43" i="1"/>
  <c r="S43" i="1"/>
  <c r="G44" i="1"/>
  <c r="O44" i="1"/>
  <c r="AB44" i="1"/>
  <c r="L45" i="1"/>
  <c r="U45" i="1"/>
  <c r="A46" i="1"/>
  <c r="I46" i="1"/>
  <c r="F47" i="1"/>
  <c r="N47" i="1"/>
  <c r="Z47" i="1"/>
  <c r="C48" i="1"/>
  <c r="K48" i="1"/>
  <c r="H49" i="1"/>
  <c r="P49" i="1"/>
  <c r="AD49" i="1"/>
  <c r="M50" i="1"/>
  <c r="B51" i="1"/>
  <c r="J51" i="1"/>
  <c r="S51" i="1"/>
  <c r="G52" i="1"/>
  <c r="O52" i="1"/>
  <c r="AD52" i="1"/>
  <c r="C56" i="1"/>
  <c r="L56" i="1"/>
  <c r="G57" i="1"/>
  <c r="J58" i="1"/>
  <c r="U58" i="1"/>
  <c r="F60" i="1"/>
  <c r="P60" i="1"/>
  <c r="I61" i="1"/>
  <c r="C63" i="1"/>
  <c r="M63" i="1"/>
  <c r="P64" i="1"/>
  <c r="B66" i="1"/>
  <c r="L66" i="1"/>
  <c r="Z66" i="1"/>
  <c r="H68" i="1"/>
  <c r="U68" i="1"/>
  <c r="S71" i="1"/>
  <c r="A72" i="1"/>
  <c r="M72" i="1"/>
  <c r="I92" i="1"/>
  <c r="A92" i="1"/>
  <c r="AD92" i="1"/>
  <c r="P92" i="1"/>
  <c r="H92" i="1"/>
  <c r="AB92" i="1"/>
  <c r="O92" i="1"/>
  <c r="G92" i="1"/>
  <c r="Z92" i="1"/>
  <c r="N92" i="1"/>
  <c r="F92" i="1"/>
  <c r="L92" i="1"/>
  <c r="K92" i="1"/>
  <c r="J92" i="1"/>
  <c r="C92" i="1"/>
  <c r="K95" i="1"/>
  <c r="AD100" i="1"/>
  <c r="N102" i="1"/>
  <c r="M109" i="1"/>
  <c r="K142" i="1"/>
  <c r="C142" i="1"/>
  <c r="S142" i="1"/>
  <c r="J142" i="1"/>
  <c r="B142" i="1"/>
  <c r="I142" i="1"/>
  <c r="A142" i="1"/>
  <c r="AD142" i="1"/>
  <c r="P142" i="1"/>
  <c r="H142" i="1"/>
  <c r="Z142" i="1"/>
  <c r="N142" i="1"/>
  <c r="F142" i="1"/>
  <c r="O142" i="1"/>
  <c r="M142" i="1"/>
  <c r="L142" i="1"/>
  <c r="AB142" i="1"/>
  <c r="V142" i="1"/>
  <c r="U142" i="1"/>
  <c r="G142" i="1"/>
  <c r="A9" i="1"/>
  <c r="I9" i="1"/>
  <c r="F10" i="1"/>
  <c r="N10" i="1"/>
  <c r="Z10" i="1"/>
  <c r="B14" i="1"/>
  <c r="J14" i="1"/>
  <c r="S14" i="1"/>
  <c r="G15" i="1"/>
  <c r="O15" i="1"/>
  <c r="AB15" i="1"/>
  <c r="L16" i="1"/>
  <c r="U16" i="1"/>
  <c r="A17" i="1"/>
  <c r="I17" i="1"/>
  <c r="F18" i="1"/>
  <c r="N18" i="1"/>
  <c r="Z18" i="1"/>
  <c r="B22" i="1"/>
  <c r="J22" i="1"/>
  <c r="S22" i="1"/>
  <c r="G23" i="1"/>
  <c r="O23" i="1"/>
  <c r="AB23" i="1"/>
  <c r="L24" i="1"/>
  <c r="U24" i="1"/>
  <c r="A25" i="1"/>
  <c r="I25" i="1"/>
  <c r="F26" i="1"/>
  <c r="N26" i="1"/>
  <c r="Z26" i="1"/>
  <c r="B30" i="1"/>
  <c r="J30" i="1"/>
  <c r="S30" i="1"/>
  <c r="G31" i="1"/>
  <c r="O31" i="1"/>
  <c r="AB31" i="1"/>
  <c r="L32" i="1"/>
  <c r="A33" i="1"/>
  <c r="I33" i="1"/>
  <c r="F34" i="1"/>
  <c r="N34" i="1"/>
  <c r="Z34" i="1"/>
  <c r="C35" i="1"/>
  <c r="K35" i="1"/>
  <c r="H36" i="1"/>
  <c r="P36" i="1"/>
  <c r="AD36" i="1"/>
  <c r="M37" i="1"/>
  <c r="B38" i="1"/>
  <c r="J38" i="1"/>
  <c r="S38" i="1"/>
  <c r="G39" i="1"/>
  <c r="O39" i="1"/>
  <c r="AB39" i="1"/>
  <c r="L40" i="1"/>
  <c r="A41" i="1"/>
  <c r="I41" i="1"/>
  <c r="F42" i="1"/>
  <c r="N42" i="1"/>
  <c r="Z42" i="1"/>
  <c r="C43" i="1"/>
  <c r="K43" i="1"/>
  <c r="H44" i="1"/>
  <c r="P44" i="1"/>
  <c r="AD44" i="1"/>
  <c r="M45" i="1"/>
  <c r="B46" i="1"/>
  <c r="J46" i="1"/>
  <c r="S46" i="1"/>
  <c r="G47" i="1"/>
  <c r="O47" i="1"/>
  <c r="AB47" i="1"/>
  <c r="L48" i="1"/>
  <c r="A49" i="1"/>
  <c r="I49" i="1"/>
  <c r="F50" i="1"/>
  <c r="N50" i="1"/>
  <c r="Z50" i="1"/>
  <c r="C51" i="1"/>
  <c r="K51" i="1"/>
  <c r="H52" i="1"/>
  <c r="P52" i="1"/>
  <c r="H53" i="1"/>
  <c r="S53" i="1"/>
  <c r="Z56" i="1"/>
  <c r="N56" i="1"/>
  <c r="F56" i="1"/>
  <c r="M56" i="1"/>
  <c r="O56" i="1"/>
  <c r="H57" i="1"/>
  <c r="A58" i="1"/>
  <c r="K58" i="1"/>
  <c r="G60" i="1"/>
  <c r="J61" i="1"/>
  <c r="U61" i="1"/>
  <c r="I63" i="1"/>
  <c r="A63" i="1"/>
  <c r="AD63" i="1"/>
  <c r="P63" i="1"/>
  <c r="H63" i="1"/>
  <c r="N63" i="1"/>
  <c r="G64" i="1"/>
  <c r="C66" i="1"/>
  <c r="K68" i="1"/>
  <c r="H71" i="1"/>
  <c r="B72" i="1"/>
  <c r="I81" i="1"/>
  <c r="AB103" i="1"/>
  <c r="AB105" i="1"/>
  <c r="O105" i="1"/>
  <c r="G105" i="1"/>
  <c r="U105" i="1"/>
  <c r="K105" i="1"/>
  <c r="B105" i="1"/>
  <c r="J105" i="1"/>
  <c r="A105" i="1"/>
  <c r="S105" i="1"/>
  <c r="I105" i="1"/>
  <c r="H105" i="1"/>
  <c r="P105" i="1"/>
  <c r="F105" i="1"/>
  <c r="M105" i="1"/>
  <c r="L105" i="1"/>
  <c r="V105" i="1"/>
  <c r="I107" i="1"/>
  <c r="A107" i="1"/>
  <c r="U107" i="1"/>
  <c r="K107" i="1"/>
  <c r="B107" i="1"/>
  <c r="J107" i="1"/>
  <c r="S107" i="1"/>
  <c r="H107" i="1"/>
  <c r="P107" i="1"/>
  <c r="G107" i="1"/>
  <c r="AD107" i="1"/>
  <c r="O107" i="1"/>
  <c r="F107" i="1"/>
  <c r="Z107" i="1"/>
  <c r="C107" i="1"/>
  <c r="V107" i="1"/>
  <c r="L107" i="1"/>
  <c r="S137" i="1"/>
  <c r="J137" i="1"/>
  <c r="B137" i="1"/>
  <c r="I137" i="1"/>
  <c r="A137" i="1"/>
  <c r="AD137" i="1"/>
  <c r="P137" i="1"/>
  <c r="H137" i="1"/>
  <c r="AB137" i="1"/>
  <c r="O137" i="1"/>
  <c r="G137" i="1"/>
  <c r="V137" i="1"/>
  <c r="M137" i="1"/>
  <c r="L137" i="1"/>
  <c r="K137" i="1"/>
  <c r="F137" i="1"/>
  <c r="U137" i="1"/>
  <c r="C137" i="1"/>
  <c r="Z137" i="1"/>
  <c r="N137" i="1"/>
  <c r="B9" i="1"/>
  <c r="J9" i="1"/>
  <c r="S9" i="1"/>
  <c r="G10" i="1"/>
  <c r="O10" i="1"/>
  <c r="AB10" i="1"/>
  <c r="L11" i="1"/>
  <c r="C14" i="1"/>
  <c r="K14" i="1"/>
  <c r="H15" i="1"/>
  <c r="P15" i="1"/>
  <c r="AD15" i="1"/>
  <c r="M16" i="1"/>
  <c r="B17" i="1"/>
  <c r="J17" i="1"/>
  <c r="S17" i="1"/>
  <c r="G18" i="1"/>
  <c r="O18" i="1"/>
  <c r="AB18" i="1"/>
  <c r="L19" i="1"/>
  <c r="C22" i="1"/>
  <c r="K22" i="1"/>
  <c r="H23" i="1"/>
  <c r="P23" i="1"/>
  <c r="AD23" i="1"/>
  <c r="M24" i="1"/>
  <c r="B25" i="1"/>
  <c r="J25" i="1"/>
  <c r="S25" i="1"/>
  <c r="G26" i="1"/>
  <c r="O26" i="1"/>
  <c r="AB26" i="1"/>
  <c r="L27" i="1"/>
  <c r="C30" i="1"/>
  <c r="K30" i="1"/>
  <c r="H31" i="1"/>
  <c r="P31" i="1"/>
  <c r="AD31" i="1"/>
  <c r="B33" i="1"/>
  <c r="J33" i="1"/>
  <c r="S33" i="1"/>
  <c r="G34" i="1"/>
  <c r="O34" i="1"/>
  <c r="AB34" i="1"/>
  <c r="L35" i="1"/>
  <c r="A36" i="1"/>
  <c r="I36" i="1"/>
  <c r="C38" i="1"/>
  <c r="K38" i="1"/>
  <c r="H39" i="1"/>
  <c r="P39" i="1"/>
  <c r="AD39" i="1"/>
  <c r="B41" i="1"/>
  <c r="J41" i="1"/>
  <c r="S41" i="1"/>
  <c r="G42" i="1"/>
  <c r="O42" i="1"/>
  <c r="AB42" i="1"/>
  <c r="L43" i="1"/>
  <c r="A44" i="1"/>
  <c r="I44" i="1"/>
  <c r="C46" i="1"/>
  <c r="K46" i="1"/>
  <c r="H47" i="1"/>
  <c r="P47" i="1"/>
  <c r="AD47" i="1"/>
  <c r="B49" i="1"/>
  <c r="J49" i="1"/>
  <c r="S49" i="1"/>
  <c r="G50" i="1"/>
  <c r="O50" i="1"/>
  <c r="AB50" i="1"/>
  <c r="L51" i="1"/>
  <c r="U51" i="1"/>
  <c r="A52" i="1"/>
  <c r="I52" i="1"/>
  <c r="I53" i="1"/>
  <c r="I57" i="1"/>
  <c r="U57" i="1"/>
  <c r="B58" i="1"/>
  <c r="L58" i="1"/>
  <c r="Z58" i="1"/>
  <c r="H60" i="1"/>
  <c r="U60" i="1"/>
  <c r="A61" i="1"/>
  <c r="K61" i="1"/>
  <c r="H64" i="1"/>
  <c r="S64" i="1"/>
  <c r="AD66" i="1"/>
  <c r="P66" i="1"/>
  <c r="H66" i="1"/>
  <c r="AB66" i="1"/>
  <c r="O66" i="1"/>
  <c r="G66" i="1"/>
  <c r="N66" i="1"/>
  <c r="L68" i="1"/>
  <c r="Z68" i="1"/>
  <c r="I71" i="1"/>
  <c r="U71" i="1"/>
  <c r="K72" i="1"/>
  <c r="C72" i="1"/>
  <c r="AD72" i="1"/>
  <c r="P72" i="1"/>
  <c r="G72" i="1"/>
  <c r="AB72" i="1"/>
  <c r="O72" i="1"/>
  <c r="F72" i="1"/>
  <c r="Z72" i="1"/>
  <c r="N72" i="1"/>
  <c r="S72" i="1"/>
  <c r="K81" i="1"/>
  <c r="U95" i="1"/>
  <c r="AB102" i="1"/>
  <c r="AD103" i="1"/>
  <c r="V109" i="1"/>
  <c r="C9" i="1"/>
  <c r="H10" i="1"/>
  <c r="P10" i="1"/>
  <c r="L14" i="1"/>
  <c r="A15" i="1"/>
  <c r="I15" i="1"/>
  <c r="C17" i="1"/>
  <c r="H18" i="1"/>
  <c r="P18" i="1"/>
  <c r="L22" i="1"/>
  <c r="A23" i="1"/>
  <c r="I23" i="1"/>
  <c r="C25" i="1"/>
  <c r="H26" i="1"/>
  <c r="P26" i="1"/>
  <c r="L30" i="1"/>
  <c r="A31" i="1"/>
  <c r="I31" i="1"/>
  <c r="C33" i="1"/>
  <c r="H34" i="1"/>
  <c r="P34" i="1"/>
  <c r="B36" i="1"/>
  <c r="J36" i="1"/>
  <c r="L38" i="1"/>
  <c r="A39" i="1"/>
  <c r="I39" i="1"/>
  <c r="C41" i="1"/>
  <c r="H42" i="1"/>
  <c r="P42" i="1"/>
  <c r="B44" i="1"/>
  <c r="J44" i="1"/>
  <c r="L46" i="1"/>
  <c r="A47" i="1"/>
  <c r="I47" i="1"/>
  <c r="C49" i="1"/>
  <c r="H50" i="1"/>
  <c r="P50" i="1"/>
  <c r="M51" i="1"/>
  <c r="B52" i="1"/>
  <c r="J52" i="1"/>
  <c r="J53" i="1"/>
  <c r="U53" i="1"/>
  <c r="I55" i="1"/>
  <c r="A55" i="1"/>
  <c r="AD55" i="1"/>
  <c r="P55" i="1"/>
  <c r="H55" i="1"/>
  <c r="N55" i="1"/>
  <c r="G56" i="1"/>
  <c r="L57" i="1"/>
  <c r="C58" i="1"/>
  <c r="M58" i="1"/>
  <c r="K60" i="1"/>
  <c r="B61" i="1"/>
  <c r="L61" i="1"/>
  <c r="AD61" i="1"/>
  <c r="F63" i="1"/>
  <c r="S63" i="1"/>
  <c r="I64" i="1"/>
  <c r="K65" i="1"/>
  <c r="C65" i="1"/>
  <c r="S65" i="1"/>
  <c r="J65" i="1"/>
  <c r="B65" i="1"/>
  <c r="N65" i="1"/>
  <c r="AB65" i="1"/>
  <c r="C68" i="1"/>
  <c r="M68" i="1"/>
  <c r="AB68" i="1"/>
  <c r="I70" i="1"/>
  <c r="A70" i="1"/>
  <c r="P70" i="1"/>
  <c r="G70" i="1"/>
  <c r="AD70" i="1"/>
  <c r="O70" i="1"/>
  <c r="F70" i="1"/>
  <c r="S70" i="1"/>
  <c r="J71" i="1"/>
  <c r="V71" i="1"/>
  <c r="V80" i="1"/>
  <c r="K80" i="1"/>
  <c r="C80" i="1"/>
  <c r="S80" i="1"/>
  <c r="J80" i="1"/>
  <c r="B80" i="1"/>
  <c r="H80" i="1"/>
  <c r="G80" i="1"/>
  <c r="P80" i="1"/>
  <c r="F80" i="1"/>
  <c r="AB80" i="1"/>
  <c r="M80" i="1"/>
  <c r="A80" i="1"/>
  <c r="Z80" i="1"/>
  <c r="AD87" i="1"/>
  <c r="P87" i="1"/>
  <c r="H87" i="1"/>
  <c r="Z87" i="1"/>
  <c r="N87" i="1"/>
  <c r="F87" i="1"/>
  <c r="V87" i="1"/>
  <c r="M87" i="1"/>
  <c r="L87" i="1"/>
  <c r="B87" i="1"/>
  <c r="K87" i="1"/>
  <c r="A87" i="1"/>
  <c r="AB87" i="1"/>
  <c r="J87" i="1"/>
  <c r="S87" i="1"/>
  <c r="S92" i="1"/>
  <c r="N105" i="1"/>
  <c r="M107" i="1"/>
  <c r="Z109" i="1"/>
  <c r="V111" i="1"/>
  <c r="M111" i="1"/>
  <c r="S111" i="1"/>
  <c r="I111" i="1"/>
  <c r="A111" i="1"/>
  <c r="H111" i="1"/>
  <c r="P111" i="1"/>
  <c r="G111" i="1"/>
  <c r="AD111" i="1"/>
  <c r="O111" i="1"/>
  <c r="F111" i="1"/>
  <c r="AB111" i="1"/>
  <c r="N111" i="1"/>
  <c r="L111" i="1"/>
  <c r="K111" i="1"/>
  <c r="J111" i="1"/>
  <c r="Z111" i="1"/>
  <c r="C111" i="1"/>
  <c r="AB116" i="1"/>
  <c r="O116" i="1"/>
  <c r="G116" i="1"/>
  <c r="Z116" i="1"/>
  <c r="N116" i="1"/>
  <c r="F116" i="1"/>
  <c r="V116" i="1"/>
  <c r="M116" i="1"/>
  <c r="P116" i="1"/>
  <c r="C116" i="1"/>
  <c r="L116" i="1"/>
  <c r="B116" i="1"/>
  <c r="K116" i="1"/>
  <c r="A116" i="1"/>
  <c r="AD116" i="1"/>
  <c r="J116" i="1"/>
  <c r="U116" i="1"/>
  <c r="I116" i="1"/>
  <c r="H116" i="1"/>
  <c r="V88" i="1"/>
  <c r="M88" i="1"/>
  <c r="K88" i="1"/>
  <c r="C88" i="1"/>
  <c r="S88" i="1"/>
  <c r="J88" i="1"/>
  <c r="B88" i="1"/>
  <c r="O88" i="1"/>
  <c r="AD73" i="1"/>
  <c r="P73" i="1"/>
  <c r="H73" i="1"/>
  <c r="M73" i="1"/>
  <c r="Z73" i="1"/>
  <c r="V74" i="1"/>
  <c r="M74" i="1"/>
  <c r="L74" i="1"/>
  <c r="Z74" i="1"/>
  <c r="S75" i="1"/>
  <c r="J75" i="1"/>
  <c r="B75" i="1"/>
  <c r="M75" i="1"/>
  <c r="Z75" i="1"/>
  <c r="K86" i="1"/>
  <c r="C86" i="1"/>
  <c r="I86" i="1"/>
  <c r="A86" i="1"/>
  <c r="AD86" i="1"/>
  <c r="P86" i="1"/>
  <c r="H86" i="1"/>
  <c r="O86" i="1"/>
  <c r="G88" i="1"/>
  <c r="Z108" i="1"/>
  <c r="N108" i="1"/>
  <c r="F108" i="1"/>
  <c r="J108" i="1"/>
  <c r="A108" i="1"/>
  <c r="S108" i="1"/>
  <c r="I108" i="1"/>
  <c r="H108" i="1"/>
  <c r="P108" i="1"/>
  <c r="G108" i="1"/>
  <c r="AD108" i="1"/>
  <c r="O108" i="1"/>
  <c r="AB108" i="1"/>
  <c r="L59" i="1"/>
  <c r="U59" i="1"/>
  <c r="L67" i="1"/>
  <c r="U67" i="1"/>
  <c r="N73" i="1"/>
  <c r="AB73" i="1"/>
  <c r="N74" i="1"/>
  <c r="AB74" i="1"/>
  <c r="N75" i="1"/>
  <c r="AB75" i="1"/>
  <c r="AB76" i="1"/>
  <c r="O76" i="1"/>
  <c r="G76" i="1"/>
  <c r="M76" i="1"/>
  <c r="Z76" i="1"/>
  <c r="I78" i="1"/>
  <c r="A78" i="1"/>
  <c r="M78" i="1"/>
  <c r="Z78" i="1"/>
  <c r="I84" i="1"/>
  <c r="A84" i="1"/>
  <c r="AB84" i="1"/>
  <c r="O84" i="1"/>
  <c r="G84" i="1"/>
  <c r="Z84" i="1"/>
  <c r="N84" i="1"/>
  <c r="F84" i="1"/>
  <c r="S84" i="1"/>
  <c r="S86" i="1"/>
  <c r="H88" i="1"/>
  <c r="U88" i="1"/>
  <c r="S89" i="1"/>
  <c r="J89" i="1"/>
  <c r="B89" i="1"/>
  <c r="AD89" i="1"/>
  <c r="P89" i="1"/>
  <c r="H89" i="1"/>
  <c r="AB89" i="1"/>
  <c r="O89" i="1"/>
  <c r="G89" i="1"/>
  <c r="K94" i="1"/>
  <c r="C94" i="1"/>
  <c r="S94" i="1"/>
  <c r="J94" i="1"/>
  <c r="B94" i="1"/>
  <c r="I94" i="1"/>
  <c r="A94" i="1"/>
  <c r="AD94" i="1"/>
  <c r="P94" i="1"/>
  <c r="H94" i="1"/>
  <c r="AD110" i="1"/>
  <c r="P110" i="1"/>
  <c r="H110" i="1"/>
  <c r="J110" i="1"/>
  <c r="A110" i="1"/>
  <c r="S110" i="1"/>
  <c r="I110" i="1"/>
  <c r="G110" i="1"/>
  <c r="O110" i="1"/>
  <c r="F110" i="1"/>
  <c r="AB110" i="1"/>
  <c r="N110" i="1"/>
  <c r="Z110" i="1"/>
  <c r="L54" i="1"/>
  <c r="M59" i="1"/>
  <c r="L62" i="1"/>
  <c r="M67" i="1"/>
  <c r="F73" i="1"/>
  <c r="O73" i="1"/>
  <c r="F74" i="1"/>
  <c r="O74" i="1"/>
  <c r="AD74" i="1"/>
  <c r="F75" i="1"/>
  <c r="O75" i="1"/>
  <c r="AD75" i="1"/>
  <c r="N76" i="1"/>
  <c r="AD76" i="1"/>
  <c r="N78" i="1"/>
  <c r="AB78" i="1"/>
  <c r="Z79" i="1"/>
  <c r="N79" i="1"/>
  <c r="F79" i="1"/>
  <c r="V79" i="1"/>
  <c r="M79" i="1"/>
  <c r="O79" i="1"/>
  <c r="F86" i="1"/>
  <c r="I88" i="1"/>
  <c r="Z88" i="1"/>
  <c r="U94" i="1"/>
  <c r="S97" i="1"/>
  <c r="J97" i="1"/>
  <c r="B97" i="1"/>
  <c r="I97" i="1"/>
  <c r="A97" i="1"/>
  <c r="AD97" i="1"/>
  <c r="P97" i="1"/>
  <c r="H97" i="1"/>
  <c r="AB97" i="1"/>
  <c r="O97" i="1"/>
  <c r="G97" i="1"/>
  <c r="Z97" i="1"/>
  <c r="N97" i="1"/>
  <c r="F97" i="1"/>
  <c r="S104" i="1"/>
  <c r="J104" i="1"/>
  <c r="B104" i="1"/>
  <c r="V104" i="1"/>
  <c r="L104" i="1"/>
  <c r="C104" i="1"/>
  <c r="U104" i="1"/>
  <c r="K104" i="1"/>
  <c r="A104" i="1"/>
  <c r="I104" i="1"/>
  <c r="H104" i="1"/>
  <c r="P104" i="1"/>
  <c r="G104" i="1"/>
  <c r="AB104" i="1"/>
  <c r="K108" i="1"/>
  <c r="S112" i="1"/>
  <c r="J112" i="1"/>
  <c r="B112" i="1"/>
  <c r="I112" i="1"/>
  <c r="V112" i="1"/>
  <c r="K112" i="1"/>
  <c r="U112" i="1"/>
  <c r="H112" i="1"/>
  <c r="G112" i="1"/>
  <c r="P112" i="1"/>
  <c r="F112" i="1"/>
  <c r="O112" i="1"/>
  <c r="AD112" i="1"/>
  <c r="N121" i="1"/>
  <c r="Z125" i="1"/>
  <c r="N125" i="1"/>
  <c r="F125" i="1"/>
  <c r="K125" i="1"/>
  <c r="C125" i="1"/>
  <c r="I125" i="1"/>
  <c r="A125" i="1"/>
  <c r="O125" i="1"/>
  <c r="B125" i="1"/>
  <c r="AD125" i="1"/>
  <c r="M125" i="1"/>
  <c r="AB125" i="1"/>
  <c r="L125" i="1"/>
  <c r="V125" i="1"/>
  <c r="J125" i="1"/>
  <c r="V128" i="1"/>
  <c r="M128" i="1"/>
  <c r="S128" i="1"/>
  <c r="J128" i="1"/>
  <c r="B128" i="1"/>
  <c r="AD128" i="1"/>
  <c r="P128" i="1"/>
  <c r="H128" i="1"/>
  <c r="N128" i="1"/>
  <c r="C128" i="1"/>
  <c r="L128" i="1"/>
  <c r="A128" i="1"/>
  <c r="AB128" i="1"/>
  <c r="K128" i="1"/>
  <c r="Z128" i="1"/>
  <c r="I128" i="1"/>
  <c r="L82" i="1"/>
  <c r="A83" i="1"/>
  <c r="I83" i="1"/>
  <c r="C85" i="1"/>
  <c r="K85" i="1"/>
  <c r="L90" i="1"/>
  <c r="A91" i="1"/>
  <c r="I91" i="1"/>
  <c r="C93" i="1"/>
  <c r="K93" i="1"/>
  <c r="B96" i="1"/>
  <c r="J96" i="1"/>
  <c r="S96" i="1"/>
  <c r="L98" i="1"/>
  <c r="A99" i="1"/>
  <c r="J99" i="1"/>
  <c r="I101" i="1"/>
  <c r="S101" i="1"/>
  <c r="S115" i="1"/>
  <c r="J115" i="1"/>
  <c r="B115" i="1"/>
  <c r="I115" i="1"/>
  <c r="A115" i="1"/>
  <c r="AD115" i="1"/>
  <c r="P115" i="1"/>
  <c r="H115" i="1"/>
  <c r="O115" i="1"/>
  <c r="C118" i="1"/>
  <c r="P121" i="1"/>
  <c r="L69" i="1"/>
  <c r="L77" i="1"/>
  <c r="B83" i="1"/>
  <c r="J83" i="1"/>
  <c r="S83" i="1"/>
  <c r="L85" i="1"/>
  <c r="B91" i="1"/>
  <c r="J91" i="1"/>
  <c r="S91" i="1"/>
  <c r="L93" i="1"/>
  <c r="C96" i="1"/>
  <c r="K96" i="1"/>
  <c r="B99" i="1"/>
  <c r="K99" i="1"/>
  <c r="A101" i="1"/>
  <c r="S118" i="1"/>
  <c r="I118" i="1"/>
  <c r="A118" i="1"/>
  <c r="AD118" i="1"/>
  <c r="P118" i="1"/>
  <c r="H118" i="1"/>
  <c r="AB118" i="1"/>
  <c r="O118" i="1"/>
  <c r="G118" i="1"/>
  <c r="G125" i="1"/>
  <c r="F128" i="1"/>
  <c r="L96" i="1"/>
  <c r="U96" i="1"/>
  <c r="AB121" i="1"/>
  <c r="O121" i="1"/>
  <c r="G121" i="1"/>
  <c r="V121" i="1"/>
  <c r="L121" i="1"/>
  <c r="C121" i="1"/>
  <c r="U121" i="1"/>
  <c r="K121" i="1"/>
  <c r="B121" i="1"/>
  <c r="J121" i="1"/>
  <c r="A121" i="1"/>
  <c r="S121" i="1"/>
  <c r="I121" i="1"/>
  <c r="H125" i="1"/>
  <c r="G128" i="1"/>
  <c r="L83" i="1"/>
  <c r="L91" i="1"/>
  <c r="M96" i="1"/>
  <c r="I99" i="1"/>
  <c r="M99" i="1"/>
  <c r="Z99" i="1"/>
  <c r="K101" i="1"/>
  <c r="C101" i="1"/>
  <c r="M101" i="1"/>
  <c r="V101" i="1"/>
  <c r="V118" i="1"/>
  <c r="Z121" i="1"/>
  <c r="P125" i="1"/>
  <c r="K126" i="1"/>
  <c r="C126" i="1"/>
  <c r="AD126" i="1"/>
  <c r="P126" i="1"/>
  <c r="H126" i="1"/>
  <c r="Z126" i="1"/>
  <c r="N126" i="1"/>
  <c r="F126" i="1"/>
  <c r="V126" i="1"/>
  <c r="J126" i="1"/>
  <c r="U126" i="1"/>
  <c r="I126" i="1"/>
  <c r="G126" i="1"/>
  <c r="S126" i="1"/>
  <c r="O128" i="1"/>
  <c r="S129" i="1"/>
  <c r="J129" i="1"/>
  <c r="B129" i="1"/>
  <c r="I129" i="1"/>
  <c r="AB129" i="1"/>
  <c r="O129" i="1"/>
  <c r="G129" i="1"/>
  <c r="V129" i="1"/>
  <c r="M129" i="1"/>
  <c r="K129" i="1"/>
  <c r="AD129" i="1"/>
  <c r="H129" i="1"/>
  <c r="Z129" i="1"/>
  <c r="F129" i="1"/>
  <c r="U129" i="1"/>
  <c r="P129" i="1"/>
  <c r="C129" i="1"/>
  <c r="Z133" i="1"/>
  <c r="N133" i="1"/>
  <c r="F133" i="1"/>
  <c r="V133" i="1"/>
  <c r="M133" i="1"/>
  <c r="K133" i="1"/>
  <c r="C133" i="1"/>
  <c r="I133" i="1"/>
  <c r="A133" i="1"/>
  <c r="AD133" i="1"/>
  <c r="J133" i="1"/>
  <c r="AB133" i="1"/>
  <c r="H133" i="1"/>
  <c r="U133" i="1"/>
  <c r="G133" i="1"/>
  <c r="P133" i="1"/>
  <c r="B133" i="1"/>
  <c r="K134" i="1"/>
  <c r="C134" i="1"/>
  <c r="S134" i="1"/>
  <c r="J134" i="1"/>
  <c r="B134" i="1"/>
  <c r="AD134" i="1"/>
  <c r="P134" i="1"/>
  <c r="H134" i="1"/>
  <c r="Z134" i="1"/>
  <c r="N134" i="1"/>
  <c r="F134" i="1"/>
  <c r="L134" i="1"/>
  <c r="AB134" i="1"/>
  <c r="I134" i="1"/>
  <c r="V134" i="1"/>
  <c r="G134" i="1"/>
  <c r="U134" i="1"/>
  <c r="A134" i="1"/>
  <c r="AD135" i="1"/>
  <c r="P135" i="1"/>
  <c r="H135" i="1"/>
  <c r="AB135" i="1"/>
  <c r="O135" i="1"/>
  <c r="G135" i="1"/>
  <c r="V135" i="1"/>
  <c r="M135" i="1"/>
  <c r="K135" i="1"/>
  <c r="C135" i="1"/>
  <c r="J135" i="1"/>
  <c r="Z135" i="1"/>
  <c r="I135" i="1"/>
  <c r="U135" i="1"/>
  <c r="F135" i="1"/>
  <c r="B135" i="1"/>
  <c r="B117" i="1"/>
  <c r="J117" i="1"/>
  <c r="S117" i="1"/>
  <c r="L119" i="1"/>
  <c r="U119" i="1"/>
  <c r="A120" i="1"/>
  <c r="I120" i="1"/>
  <c r="S145" i="1"/>
  <c r="J145" i="1"/>
  <c r="B145" i="1"/>
  <c r="I145" i="1"/>
  <c r="A145" i="1"/>
  <c r="AD145" i="1"/>
  <c r="P145" i="1"/>
  <c r="H145" i="1"/>
  <c r="AB145" i="1"/>
  <c r="O145" i="1"/>
  <c r="G145" i="1"/>
  <c r="V145" i="1"/>
  <c r="M145" i="1"/>
  <c r="Z145" i="1"/>
  <c r="K150" i="1"/>
  <c r="C150" i="1"/>
  <c r="S150" i="1"/>
  <c r="J150" i="1"/>
  <c r="B150" i="1"/>
  <c r="I150" i="1"/>
  <c r="A150" i="1"/>
  <c r="AD150" i="1"/>
  <c r="P150" i="1"/>
  <c r="H150" i="1"/>
  <c r="Z150" i="1"/>
  <c r="N150" i="1"/>
  <c r="F150" i="1"/>
  <c r="V150" i="1"/>
  <c r="L106" i="1"/>
  <c r="L114" i="1"/>
  <c r="C117" i="1"/>
  <c r="K117" i="1"/>
  <c r="M119" i="1"/>
  <c r="V119" i="1"/>
  <c r="B120" i="1"/>
  <c r="K120" i="1"/>
  <c r="U120" i="1"/>
  <c r="AD127" i="1"/>
  <c r="P127" i="1"/>
  <c r="H127" i="1"/>
  <c r="V127" i="1"/>
  <c r="M127" i="1"/>
  <c r="K127" i="1"/>
  <c r="C127" i="1"/>
  <c r="O127" i="1"/>
  <c r="A143" i="1"/>
  <c r="S143" i="1"/>
  <c r="AB150" i="1"/>
  <c r="L117" i="1"/>
  <c r="F119" i="1"/>
  <c r="N119" i="1"/>
  <c r="C120" i="1"/>
  <c r="L120" i="1"/>
  <c r="F145" i="1"/>
  <c r="G150" i="1"/>
  <c r="S120" i="1"/>
  <c r="J120" i="1"/>
  <c r="M120" i="1"/>
  <c r="Z120" i="1"/>
  <c r="AD143" i="1"/>
  <c r="P143" i="1"/>
  <c r="H143" i="1"/>
  <c r="AB143" i="1"/>
  <c r="O143" i="1"/>
  <c r="G143" i="1"/>
  <c r="Z143" i="1"/>
  <c r="N143" i="1"/>
  <c r="F143" i="1"/>
  <c r="V143" i="1"/>
  <c r="M143" i="1"/>
  <c r="K143" i="1"/>
  <c r="C143" i="1"/>
  <c r="U143" i="1"/>
  <c r="L150" i="1"/>
  <c r="L124" i="1"/>
  <c r="U124" i="1"/>
  <c r="L132" i="1"/>
  <c r="U132" i="1"/>
  <c r="H136" i="1"/>
  <c r="P136" i="1"/>
  <c r="AD136" i="1"/>
  <c r="O139" i="1"/>
  <c r="AB139" i="1"/>
  <c r="L140" i="1"/>
  <c r="U140" i="1"/>
  <c r="A141" i="1"/>
  <c r="I141" i="1"/>
  <c r="H144" i="1"/>
  <c r="P144" i="1"/>
  <c r="AD144" i="1"/>
  <c r="B146" i="1"/>
  <c r="J146" i="1"/>
  <c r="S146" i="1"/>
  <c r="G147" i="1"/>
  <c r="O147" i="1"/>
  <c r="AB147" i="1"/>
  <c r="L148" i="1"/>
  <c r="U148" i="1"/>
  <c r="A149" i="1"/>
  <c r="I149" i="1"/>
  <c r="L122" i="1"/>
  <c r="A123" i="1"/>
  <c r="I123" i="1"/>
  <c r="F124" i="1"/>
  <c r="N124" i="1"/>
  <c r="Z124" i="1"/>
  <c r="L130" i="1"/>
  <c r="U130" i="1"/>
  <c r="A131" i="1"/>
  <c r="I131" i="1"/>
  <c r="F132" i="1"/>
  <c r="N132" i="1"/>
  <c r="Z132" i="1"/>
  <c r="B136" i="1"/>
  <c r="J136" i="1"/>
  <c r="S136" i="1"/>
  <c r="L138" i="1"/>
  <c r="U138" i="1"/>
  <c r="A139" i="1"/>
  <c r="I139" i="1"/>
  <c r="F140" i="1"/>
  <c r="N140" i="1"/>
  <c r="Z140" i="1"/>
  <c r="C141" i="1"/>
  <c r="K141" i="1"/>
  <c r="B144" i="1"/>
  <c r="J144" i="1"/>
  <c r="S144" i="1"/>
  <c r="L146" i="1"/>
  <c r="U146" i="1"/>
  <c r="A147" i="1"/>
  <c r="I147" i="1"/>
  <c r="F148" i="1"/>
  <c r="N148" i="1"/>
  <c r="Z148" i="1"/>
  <c r="C149" i="1"/>
  <c r="K149" i="1"/>
  <c r="L141" i="1"/>
  <c r="U141" i="1"/>
  <c r="AB148" i="1"/>
  <c r="L149" i="1"/>
  <c r="U149" i="1"/>
  <c r="L136" i="1"/>
  <c r="U136" i="1"/>
  <c r="M141" i="1"/>
  <c r="V141" i="1"/>
  <c r="L144" i="1"/>
  <c r="U144" i="1"/>
  <c r="AD148" i="1"/>
  <c r="M149" i="1"/>
  <c r="V149" i="1"/>
  <c r="L123" i="1"/>
  <c r="A124" i="1"/>
  <c r="I124" i="1"/>
  <c r="L131" i="1"/>
  <c r="A132" i="1"/>
  <c r="I132" i="1"/>
  <c r="M136" i="1"/>
  <c r="G138" i="1"/>
  <c r="O138" i="1"/>
  <c r="L139" i="1"/>
  <c r="A140" i="1"/>
  <c r="I140" i="1"/>
  <c r="F141" i="1"/>
  <c r="N141" i="1"/>
  <c r="M144" i="1"/>
  <c r="G146" i="1"/>
  <c r="O146" i="1"/>
  <c r="L147" i="1"/>
  <c r="A148" i="1"/>
  <c r="I148" i="1"/>
  <c r="F149" i="1"/>
  <c r="N149" i="1"/>
</calcChain>
</file>

<file path=xl/sharedStrings.xml><?xml version="1.0" encoding="utf-8"?>
<sst xmlns="http://schemas.openxmlformats.org/spreadsheetml/2006/main" count="1257" uniqueCount="247">
  <si>
    <t>47392</t>
  </si>
  <si>
    <t>TÍTULO</t>
  </si>
  <si>
    <t>NOMBRE CORTO</t>
  </si>
  <si>
    <t>DESCRIPCIÓN</t>
  </si>
  <si>
    <t>Remuneración bruta y neta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</si>
  <si>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</si>
  <si>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</si>
  <si>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</si>
  <si>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</si>
  <si>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</si>
  <si>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</si>
  <si>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</si>
  <si>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</si>
  <si>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</si>
  <si>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</si>
  <si>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</si>
  <si>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</si>
  <si>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</si>
  <si>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</si>
  <si>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</si>
  <si>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</si>
  <si>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</si>
  <si>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</si>
  <si>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</si>
  <si>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</si>
  <si>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</si>
  <si>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</si>
  <si>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</si>
  <si>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</si>
  <si>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</si>
  <si>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</si>
  <si>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</si>
  <si>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</si>
  <si>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</si>
  <si>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</si>
  <si>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</si>
  <si>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</si>
  <si>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</si>
  <si>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</si>
  <si>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</si>
  <si>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</si>
  <si>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</si>
  <si>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</si>
  <si>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</si>
  <si>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</si>
  <si>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</si>
  <si>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</si>
  <si>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</si>
  <si>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</si>
  <si>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</si>
  <si>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</si>
  <si>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</si>
  <si>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</si>
  <si>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</si>
  <si>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</si>
  <si>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</si>
  <si>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</si>
  <si>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</si>
  <si>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</si>
  <si>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</si>
  <si>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</si>
  <si>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</si>
  <si>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</si>
  <si>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</si>
  <si>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</si>
  <si>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</si>
  <si>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</si>
  <si>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</si>
  <si>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</si>
  <si>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</si>
  <si>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</si>
  <si>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</si>
  <si>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</si>
  <si>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</si>
  <si>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</si>
  <si>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</si>
  <si>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</si>
  <si>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</si>
  <si>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</si>
  <si>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</si>
  <si>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</si>
  <si>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</si>
  <si>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</si>
  <si>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</si>
  <si>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</si>
  <si>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</si>
  <si>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</si>
  <si>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</si>
  <si>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</si>
  <si>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</si>
  <si>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</si>
  <si>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</si>
  <si>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</si>
  <si>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</si>
  <si>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</si>
  <si>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</si>
  <si>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</si>
  <si>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</si>
  <si>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</si>
  <si>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</si>
  <si>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</si>
  <si>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</si>
  <si>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</si>
  <si>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</si>
  <si>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</si>
  <si>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</si>
  <si>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</si>
  <si>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</si>
  <si>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</si>
  <si>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</si>
  <si>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</si>
  <si>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</si>
  <si>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</si>
  <si>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</si>
  <si>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</si>
  <si>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</si>
  <si>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</si>
  <si>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</si>
  <si>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</si>
  <si>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</si>
  <si>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</si>
  <si>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</si>
  <si>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</si>
  <si>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</si>
  <si>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</si>
  <si>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</si>
  <si>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</si>
  <si>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</si>
  <si>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</si>
  <si>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</si>
  <si>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</si>
  <si>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</si>
  <si>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</si>
  <si>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</si>
  <si>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</si>
  <si>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</si>
  <si>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</si>
  <si>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</si>
  <si>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</si>
  <si>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</si>
  <si>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</si>
  <si>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</si>
  <si>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</si>
  <si>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</si>
  <si>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</si>
  <si>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</si>
  <si>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</si>
  <si>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</si>
  <si>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</si>
  <si>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</si>
  <si>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</si>
  <si>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</si>
  <si>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</si>
  <si>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</si>
  <si>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</si>
  <si>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</si>
  <si>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</si>
  <si>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</si>
  <si>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</si>
  <si>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</si>
  <si>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</si>
  <si>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</si>
  <si>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</si>
  <si>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</si>
  <si>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</si>
  <si>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</si>
  <si>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</si>
  <si>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</si>
  <si>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</si>
  <si>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</si>
  <si>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</si>
  <si>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</si>
  <si>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</si>
  <si>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</si>
  <si>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</si>
  <si>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</si>
  <si>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</si>
  <si>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</si>
  <si>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</si>
  <si>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</si>
  <si>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</si>
  <si>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</si>
  <si>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</si>
  <si>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</si>
  <si>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</si>
  <si>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</si>
  <si>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</si>
  <si>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</si>
  <si>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</si>
  <si>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</si>
  <si>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</si>
  <si>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</si>
  <si>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</si>
  <si>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</si>
  <si>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</si>
  <si>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</si>
  <si>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</si>
  <si>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</si>
  <si>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</si>
  <si>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</si>
  <si>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</si>
  <si>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</si>
  <si>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</si>
  <si>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</si>
  <si>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</si>
  <si>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</si>
  <si>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</si>
  <si>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</si>
  <si>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</si>
  <si>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</si>
  <si>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</si>
  <si>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</si>
  <si>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</si>
  <si>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</si>
  <si>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Pesos Mexicanos</t>
  </si>
  <si>
    <t>Recursos Humanos</t>
  </si>
  <si>
    <t>Sueldos y Salarios, y Demas Prestacion por un Servicio Personal Subordinado</t>
  </si>
  <si>
    <t>Compensacion</t>
  </si>
  <si>
    <t>Catorcenal</t>
  </si>
  <si>
    <t>Aguinaldo</t>
  </si>
  <si>
    <t>Prestaciones de Fin de año en el Trimestre</t>
  </si>
  <si>
    <t>Prima Vacacional</t>
  </si>
  <si>
    <t>Pesos mexicanos</t>
  </si>
  <si>
    <t>Semestral</t>
  </si>
  <si>
    <t xml:space="preserve">            Incap, </t>
  </si>
  <si>
    <t>Prestaciones Variables en el Trimestre</t>
  </si>
  <si>
    <t xml:space="preserve">  Prima Adic, Dia F/D,          </t>
  </si>
  <si>
    <t xml:space="preserve">Horas Ext2, Horas Ext3, Prima Adic, Dia F/D, Relevos,         </t>
  </si>
  <si>
    <t xml:space="preserve">Horas Ext2, Horas Ext3,            </t>
  </si>
  <si>
    <t xml:space="preserve">Horas Ext2, Horas Ext3, Prima Adic, Dia F/D,          </t>
  </si>
  <si>
    <t xml:space="preserve">    Relevos,        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</si>
  <si>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</si>
  <si>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</si>
  <si>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 Prima Adic, Dia F/D,          </t>
  </si>
  <si>
    <t xml:space="preserve">     Guardias,        </t>
  </si>
  <si>
    <t xml:space="preserve">Horas Ext2,     Guardias,        </t>
  </si>
  <si>
    <t xml:space="preserve"> Horas Ext3, Prima Adic, Dia F/D,          </t>
  </si>
  <si>
    <t xml:space="preserve"> Horas Ext3, Prima Adic, Dia F/D,  Guardias,        </t>
  </si>
  <si>
    <t>Ingresos Obtenidos en el Trimestre (abril-junio 2022)</t>
  </si>
  <si>
    <t xml:space="preserve">Horas Ext2,             </t>
  </si>
  <si>
    <t xml:space="preserve">  Prima Adic, Dia F/D, Relevos,         </t>
  </si>
  <si>
    <t xml:space="preserve">  Prima Adic, Dia F/D,  Guardias,        </t>
  </si>
  <si>
    <t xml:space="preserve">Horas Ext2, Horas Ext3,    Guardias,        </t>
  </si>
  <si>
    <t xml:space="preserve">Horas Ext2, Horas Ext3,           Incap, </t>
  </si>
  <si>
    <t xml:space="preserve">Horas Ext2,  Prima Adic, Dia F/D, Relevos, Guardias,        </t>
  </si>
  <si>
    <t xml:space="preserve">      Vacacion,  Indemnizacion,  Prima Antig.,   </t>
  </si>
  <si>
    <t xml:space="preserve">Horas Ext2,  Prima Adic, Dia F/D,  Guardias,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</si>
</sst>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1" fillId="3" borderId="0" xfId="1"/>
    <xf numFmtId="164" fontId="1" fillId="3" borderId="0" xfId="1" applyNumberFormat="1"/>
    <xf numFmtId="14" fontId="1" fillId="3" borderId="0" xfId="1" applyNumberFormat="1"/>
    <xf numFmtId="49" fontId="1" fillId="3" borderId="0" xfId="1" applyNumberFormat="1"/>
    <xf numFmtId="165" fontId="1" fillId="3" borderId="0" xfId="1" applyNumberForma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quij\Desktop\Art70VIII_Rem.%20Bruta%20y%20Neta%20II%20Trim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SYS"/>
      <sheetName val="Hoja1"/>
      <sheetName val="Plazas"/>
      <sheetName val="Tabulador"/>
      <sheetName val="Reporte de Formatos"/>
      <sheetName val="PDF REM"/>
      <sheetName val="Beca"/>
      <sheetName val="Tabla_408251"/>
      <sheetName val="Tabla_408250"/>
      <sheetName val="Tabla_408249"/>
      <sheetName val="Tabla_408241"/>
      <sheetName val="Tabla_408228"/>
      <sheetName val="Tabla_408221"/>
    </sheetNames>
    <sheetDataSet>
      <sheetData sheetId="0" refreshError="1">
        <row r="2">
          <cell r="B2">
            <v>2022</v>
          </cell>
          <cell r="C2">
            <v>70</v>
          </cell>
          <cell r="D2">
            <v>44652</v>
          </cell>
          <cell r="E2">
            <v>44742</v>
          </cell>
        </row>
        <row r="5">
          <cell r="A5" t="str">
            <v>0003123</v>
          </cell>
          <cell r="B5" t="str">
            <v>Maria Consuelo</v>
          </cell>
          <cell r="C5" t="str">
            <v>Celaya</v>
          </cell>
          <cell r="D5" t="str">
            <v>Mariles</v>
          </cell>
          <cell r="E5" t="str">
            <v>AUXILIAR DE CONTABILIDAD</v>
          </cell>
          <cell r="F5">
            <v>45323.6</v>
          </cell>
          <cell r="G5">
            <v>2946.05</v>
          </cell>
          <cell r="H5">
            <v>15863.25</v>
          </cell>
          <cell r="I5">
            <v>509.89</v>
          </cell>
          <cell r="J5">
            <v>0</v>
          </cell>
          <cell r="K5">
            <v>971.22</v>
          </cell>
          <cell r="M5">
            <v>6636.67</v>
          </cell>
          <cell r="S5">
            <v>0</v>
          </cell>
          <cell r="AB5">
            <v>10541.259999999998</v>
          </cell>
          <cell r="AC5">
            <v>6597.95</v>
          </cell>
          <cell r="AD5">
            <v>6675</v>
          </cell>
          <cell r="AE5">
            <v>9000</v>
          </cell>
          <cell r="AF5">
            <v>733.25</v>
          </cell>
          <cell r="AG5">
            <v>5544.7000000000007</v>
          </cell>
          <cell r="AP5" t="str">
            <v xml:space="preserve"> </v>
          </cell>
          <cell r="AQ5" t="str">
            <v>F</v>
          </cell>
          <cell r="AR5" t="str">
            <v>S</v>
          </cell>
          <cell r="AS5" t="str">
            <v>CONTABILIDAD</v>
          </cell>
        </row>
        <row r="6">
          <cell r="A6" t="str">
            <v>000515</v>
          </cell>
          <cell r="B6" t="str">
            <v>Maria Guadalupe</v>
          </cell>
          <cell r="C6" t="str">
            <v>Valdez</v>
          </cell>
          <cell r="D6" t="str">
            <v>Chacara</v>
          </cell>
          <cell r="E6" t="str">
            <v>ENCARGA RECUPERA CARTERA Y PAD  USUARI</v>
          </cell>
          <cell r="F6">
            <v>51565.5</v>
          </cell>
          <cell r="G6">
            <v>3351.75</v>
          </cell>
          <cell r="H6">
            <v>15469.65</v>
          </cell>
          <cell r="I6">
            <v>0</v>
          </cell>
          <cell r="J6">
            <v>0</v>
          </cell>
          <cell r="S6">
            <v>0</v>
          </cell>
          <cell r="AB6">
            <v>10310.050000000001</v>
          </cell>
          <cell r="AD6">
            <v>14840</v>
          </cell>
          <cell r="AF6">
            <v>0</v>
          </cell>
          <cell r="AG6">
            <v>0</v>
          </cell>
          <cell r="AP6" t="str">
            <v xml:space="preserve"> </v>
          </cell>
          <cell r="AQ6" t="str">
            <v>F</v>
          </cell>
          <cell r="AS6" t="str">
            <v>COMERCIAL</v>
          </cell>
        </row>
        <row r="7">
          <cell r="A7" t="str">
            <v>0006143</v>
          </cell>
          <cell r="B7" t="str">
            <v>Patricia</v>
          </cell>
          <cell r="C7" t="str">
            <v>Sandoval</v>
          </cell>
          <cell r="D7" t="str">
            <v>Camacho</v>
          </cell>
          <cell r="E7" t="str">
            <v>AUXILIAR ADMINISTRATIVO</v>
          </cell>
          <cell r="F7">
            <v>47817.700000000004</v>
          </cell>
          <cell r="G7">
            <v>3108.15</v>
          </cell>
          <cell r="H7">
            <v>18170.75</v>
          </cell>
          <cell r="I7">
            <v>0</v>
          </cell>
          <cell r="J7">
            <v>0</v>
          </cell>
          <cell r="S7">
            <v>0</v>
          </cell>
          <cell r="AB7">
            <v>10006.549999999999</v>
          </cell>
          <cell r="AD7">
            <v>5000</v>
          </cell>
          <cell r="AF7">
            <v>758.19999999999993</v>
          </cell>
          <cell r="AG7">
            <v>0</v>
          </cell>
          <cell r="AP7" t="str">
            <v xml:space="preserve"> </v>
          </cell>
          <cell r="AQ7" t="str">
            <v>F</v>
          </cell>
          <cell r="AR7" t="str">
            <v>S</v>
          </cell>
          <cell r="AS7" t="str">
            <v>COMERCIAL</v>
          </cell>
        </row>
        <row r="8">
          <cell r="A8" t="str">
            <v>0013181</v>
          </cell>
          <cell r="B8" t="str">
            <v>Oscar Francisco</v>
          </cell>
          <cell r="C8" t="str">
            <v>Torres</v>
          </cell>
          <cell r="D8" t="str">
            <v>Martinez</v>
          </cell>
          <cell r="E8" t="str">
            <v>ENCARGADO DE OBRAS</v>
          </cell>
          <cell r="F8">
            <v>33728.1</v>
          </cell>
          <cell r="G8">
            <v>2192.3500000000004</v>
          </cell>
          <cell r="H8">
            <v>11467.550000000001</v>
          </cell>
          <cell r="I8">
            <v>758.88</v>
          </cell>
          <cell r="J8">
            <v>158.1</v>
          </cell>
          <cell r="S8">
            <v>0</v>
          </cell>
          <cell r="AB8">
            <v>4472.82</v>
          </cell>
          <cell r="AC8">
            <v>7682.35</v>
          </cell>
          <cell r="AD8">
            <v>9233</v>
          </cell>
          <cell r="AE8">
            <v>4900</v>
          </cell>
          <cell r="AF8">
            <v>1817.3000000000002</v>
          </cell>
          <cell r="AG8">
            <v>3166.38</v>
          </cell>
          <cell r="AP8" t="str">
            <v xml:space="preserve"> </v>
          </cell>
          <cell r="AQ8" t="str">
            <v>M</v>
          </cell>
          <cell r="AR8" t="str">
            <v>S</v>
          </cell>
          <cell r="AS8" t="str">
            <v>OPERACION</v>
          </cell>
        </row>
        <row r="9">
          <cell r="A9" t="str">
            <v>0017142</v>
          </cell>
          <cell r="B9" t="str">
            <v>Ruben Fernando</v>
          </cell>
          <cell r="C9" t="str">
            <v>Fernandez</v>
          </cell>
          <cell r="D9" t="str">
            <v>Saavedra</v>
          </cell>
          <cell r="E9" t="str">
            <v>SECRETARIO  DE CONTRATOS</v>
          </cell>
          <cell r="F9">
            <v>24421</v>
          </cell>
          <cell r="G9">
            <v>1587.36</v>
          </cell>
          <cell r="H9">
            <v>9279.9699999999993</v>
          </cell>
          <cell r="I9">
            <v>0</v>
          </cell>
          <cell r="J9">
            <v>0</v>
          </cell>
          <cell r="R9">
            <v>1693.84</v>
          </cell>
          <cell r="S9">
            <v>5786.8</v>
          </cell>
          <cell r="AB9">
            <v>4669.6900000000005</v>
          </cell>
          <cell r="AD9">
            <v>9308</v>
          </cell>
          <cell r="AE9">
            <v>7000</v>
          </cell>
          <cell r="AF9">
            <v>503.52</v>
          </cell>
          <cell r="AG9">
            <v>0</v>
          </cell>
          <cell r="AP9" t="str">
            <v xml:space="preserve"> </v>
          </cell>
          <cell r="AQ9" t="str">
            <v>M</v>
          </cell>
          <cell r="AR9" t="str">
            <v>S</v>
          </cell>
          <cell r="AS9" t="str">
            <v>COMERCIAL</v>
          </cell>
        </row>
        <row r="10">
          <cell r="A10" t="str">
            <v>0020163</v>
          </cell>
          <cell r="B10" t="str">
            <v>Jose Manuel</v>
          </cell>
          <cell r="C10" t="str">
            <v>Haro</v>
          </cell>
          <cell r="D10" t="str">
            <v>Sanchez</v>
          </cell>
          <cell r="E10" t="str">
            <v>ENCARGADO DE SERVICIOS TECNICOS</v>
          </cell>
          <cell r="F10">
            <v>29507.1</v>
          </cell>
          <cell r="G10">
            <v>1917.9499999999998</v>
          </cell>
          <cell r="H10">
            <v>11212.7</v>
          </cell>
          <cell r="I10">
            <v>0</v>
          </cell>
          <cell r="J10">
            <v>0</v>
          </cell>
          <cell r="S10">
            <v>6212.02</v>
          </cell>
          <cell r="AB10">
            <v>4041.7199999999993</v>
          </cell>
          <cell r="AD10">
            <v>1500</v>
          </cell>
          <cell r="AF10">
            <v>775.05</v>
          </cell>
          <cell r="AG10">
            <v>0</v>
          </cell>
          <cell r="AP10" t="str">
            <v xml:space="preserve"> </v>
          </cell>
          <cell r="AQ10" t="str">
            <v>M</v>
          </cell>
          <cell r="AR10" t="str">
            <v>S</v>
          </cell>
          <cell r="AS10" t="str">
            <v>TECNICO</v>
          </cell>
        </row>
        <row r="11">
          <cell r="A11" t="str">
            <v>0022164</v>
          </cell>
          <cell r="B11" t="str">
            <v>Cornelio</v>
          </cell>
          <cell r="C11" t="str">
            <v>Coronado</v>
          </cell>
          <cell r="D11" t="str">
            <v>Fierros</v>
          </cell>
          <cell r="E11" t="str">
            <v>AUXILIAR TECNICO DE SERVICIOS</v>
          </cell>
          <cell r="F11">
            <v>29507.1</v>
          </cell>
          <cell r="G11">
            <v>1917.9499999999998</v>
          </cell>
          <cell r="H11">
            <v>11212.7</v>
          </cell>
          <cell r="I11">
            <v>0</v>
          </cell>
          <cell r="J11">
            <v>0</v>
          </cell>
          <cell r="K11">
            <v>126.46</v>
          </cell>
          <cell r="M11">
            <v>864.14</v>
          </cell>
          <cell r="S11">
            <v>0</v>
          </cell>
          <cell r="AB11">
            <v>3492.6499999999996</v>
          </cell>
          <cell r="AD11">
            <v>2000</v>
          </cell>
          <cell r="AF11">
            <v>675.05</v>
          </cell>
          <cell r="AG11">
            <v>0</v>
          </cell>
          <cell r="AP11" t="str">
            <v xml:space="preserve"> </v>
          </cell>
          <cell r="AQ11" t="str">
            <v>M</v>
          </cell>
          <cell r="AR11" t="str">
            <v>S</v>
          </cell>
          <cell r="AS11" t="str">
            <v>COMERCIAL</v>
          </cell>
        </row>
        <row r="12">
          <cell r="A12" t="str">
            <v>00241472</v>
          </cell>
          <cell r="B12" t="str">
            <v>Francisco Aaron</v>
          </cell>
          <cell r="C12" t="str">
            <v>Martinez</v>
          </cell>
          <cell r="D12" t="str">
            <v>Ozuna</v>
          </cell>
          <cell r="E12" t="str">
            <v>LECTURISTA VERIFICADOR</v>
          </cell>
          <cell r="F12">
            <v>27594.35</v>
          </cell>
          <cell r="G12">
            <v>1830.25</v>
          </cell>
          <cell r="H12">
            <v>8447.25</v>
          </cell>
          <cell r="I12">
            <v>0</v>
          </cell>
          <cell r="J12">
            <v>0</v>
          </cell>
          <cell r="K12">
            <v>603.37</v>
          </cell>
          <cell r="M12">
            <v>4123.0600000000004</v>
          </cell>
          <cell r="S12">
            <v>0</v>
          </cell>
          <cell r="AB12">
            <v>3704.3</v>
          </cell>
          <cell r="AC12">
            <v>3997.9500000000003</v>
          </cell>
          <cell r="AD12">
            <v>3792</v>
          </cell>
          <cell r="AE12">
            <v>1750</v>
          </cell>
          <cell r="AF12">
            <v>2161.56</v>
          </cell>
          <cell r="AG12">
            <v>7137.9</v>
          </cell>
          <cell r="AP12" t="str">
            <v xml:space="preserve"> </v>
          </cell>
          <cell r="AQ12" t="str">
            <v>M</v>
          </cell>
          <cell r="AR12" t="str">
            <v>S</v>
          </cell>
          <cell r="AS12" t="str">
            <v>OPERACION</v>
          </cell>
        </row>
        <row r="13">
          <cell r="A13" t="str">
            <v>00251620</v>
          </cell>
          <cell r="B13" t="str">
            <v>Oscar Dario</v>
          </cell>
          <cell r="C13" t="str">
            <v>Cañez</v>
          </cell>
          <cell r="D13" t="str">
            <v>Saavedra</v>
          </cell>
          <cell r="E13" t="str">
            <v>INSP DE OBRAS Y PRESUPUESTOS</v>
          </cell>
          <cell r="F13">
            <v>36396.5</v>
          </cell>
          <cell r="G13">
            <v>2365.75</v>
          </cell>
          <cell r="H13">
            <v>10918.95</v>
          </cell>
          <cell r="I13">
            <v>0</v>
          </cell>
          <cell r="J13">
            <v>0</v>
          </cell>
          <cell r="S13">
            <v>0</v>
          </cell>
          <cell r="AB13">
            <v>5854.75</v>
          </cell>
          <cell r="AD13">
            <v>4500</v>
          </cell>
          <cell r="AE13">
            <v>5000</v>
          </cell>
          <cell r="AF13">
            <v>0</v>
          </cell>
          <cell r="AG13">
            <v>0</v>
          </cell>
          <cell r="AP13" t="str">
            <v xml:space="preserve"> </v>
          </cell>
          <cell r="AQ13" t="str">
            <v>M</v>
          </cell>
          <cell r="AS13" t="str">
            <v>TECNICO</v>
          </cell>
        </row>
        <row r="14">
          <cell r="A14" t="str">
            <v>0027149</v>
          </cell>
          <cell r="B14" t="str">
            <v>Francisco Javier</v>
          </cell>
          <cell r="C14" t="str">
            <v>Ortiz</v>
          </cell>
          <cell r="D14" t="str">
            <v>Contreras</v>
          </cell>
          <cell r="E14" t="str">
            <v>SECRETARIA CAPTURISTA</v>
          </cell>
          <cell r="F14">
            <v>41831.300000000003</v>
          </cell>
          <cell r="G14">
            <v>2719.0499999999997</v>
          </cell>
          <cell r="H14">
            <v>15895.9</v>
          </cell>
          <cell r="I14">
            <v>0</v>
          </cell>
          <cell r="J14">
            <v>0</v>
          </cell>
          <cell r="S14">
            <v>7149.16</v>
          </cell>
          <cell r="AB14">
            <v>9058.49</v>
          </cell>
          <cell r="AD14">
            <v>12860</v>
          </cell>
          <cell r="AE14">
            <v>8500</v>
          </cell>
          <cell r="AF14">
            <v>728.3</v>
          </cell>
          <cell r="AG14">
            <v>0</v>
          </cell>
          <cell r="AP14" t="str">
            <v xml:space="preserve"> </v>
          </cell>
          <cell r="AQ14" t="str">
            <v>M</v>
          </cell>
          <cell r="AR14" t="str">
            <v>S</v>
          </cell>
          <cell r="AS14" t="str">
            <v>COMERCIAL</v>
          </cell>
        </row>
        <row r="15">
          <cell r="A15" t="str">
            <v>00381472</v>
          </cell>
          <cell r="B15" t="str">
            <v>Martin</v>
          </cell>
          <cell r="C15" t="str">
            <v>Coronado</v>
          </cell>
          <cell r="D15" t="str">
            <v>Fierros</v>
          </cell>
          <cell r="E15" t="str">
            <v>LECTURISTA VERIFICADOR</v>
          </cell>
          <cell r="F15">
            <v>28157.5</v>
          </cell>
          <cell r="G15">
            <v>1830.25</v>
          </cell>
          <cell r="H15">
            <v>10587.229999999998</v>
          </cell>
          <cell r="I15">
            <v>0</v>
          </cell>
          <cell r="J15">
            <v>0</v>
          </cell>
          <cell r="K15">
            <v>603.37</v>
          </cell>
          <cell r="M15">
            <v>4123.0600000000004</v>
          </cell>
          <cell r="S15">
            <v>0</v>
          </cell>
          <cell r="AB15">
            <v>3805.2200000000003</v>
          </cell>
          <cell r="AD15">
            <v>7675</v>
          </cell>
          <cell r="AE15">
            <v>2000</v>
          </cell>
          <cell r="AF15">
            <v>1361.56</v>
          </cell>
          <cell r="AG15">
            <v>1872.4199999999998</v>
          </cell>
          <cell r="AP15" t="str">
            <v xml:space="preserve"> </v>
          </cell>
          <cell r="AQ15" t="str">
            <v>M</v>
          </cell>
          <cell r="AR15" t="str">
            <v>S</v>
          </cell>
          <cell r="AS15" t="str">
            <v>LECTURAS</v>
          </cell>
        </row>
        <row r="16">
          <cell r="A16" t="str">
            <v>0050124</v>
          </cell>
          <cell r="B16" t="str">
            <v>Elvira</v>
          </cell>
          <cell r="C16" t="str">
            <v>Enriquez</v>
          </cell>
          <cell r="D16" t="str">
            <v>Esqueda</v>
          </cell>
          <cell r="E16" t="str">
            <v>CAJERA PRINCIPAL</v>
          </cell>
          <cell r="F16">
            <v>33695.199999999997</v>
          </cell>
          <cell r="G16">
            <v>2190.2000000000003</v>
          </cell>
          <cell r="H16">
            <v>10108.549999999999</v>
          </cell>
          <cell r="I16">
            <v>0</v>
          </cell>
          <cell r="J16">
            <v>0</v>
          </cell>
          <cell r="K16">
            <v>866.45999999999992</v>
          </cell>
          <cell r="M16">
            <v>5920.74</v>
          </cell>
          <cell r="S16">
            <v>0</v>
          </cell>
          <cell r="AB16">
            <v>5159.2700000000004</v>
          </cell>
          <cell r="AD16">
            <v>2735</v>
          </cell>
          <cell r="AF16">
            <v>0</v>
          </cell>
          <cell r="AG16">
            <v>0</v>
          </cell>
          <cell r="AP16" t="str">
            <v xml:space="preserve"> </v>
          </cell>
          <cell r="AQ16" t="str">
            <v>F</v>
          </cell>
          <cell r="AS16" t="str">
            <v>CONTABILIDAD</v>
          </cell>
        </row>
        <row r="17">
          <cell r="A17" t="str">
            <v>00581410</v>
          </cell>
          <cell r="B17" t="str">
            <v>Jesus Manuel</v>
          </cell>
          <cell r="C17" t="str">
            <v>Vasquez</v>
          </cell>
          <cell r="D17" t="str">
            <v>Carrillo</v>
          </cell>
          <cell r="E17" t="str">
            <v>ENCARGADO FUGAS  CULTURA AGUA</v>
          </cell>
          <cell r="F17">
            <v>32515.7</v>
          </cell>
          <cell r="G17">
            <v>2113.5</v>
          </cell>
          <cell r="H17">
            <v>11055.35</v>
          </cell>
          <cell r="I17">
            <v>0</v>
          </cell>
          <cell r="J17">
            <v>0</v>
          </cell>
          <cell r="K17">
            <v>139.35</v>
          </cell>
          <cell r="M17">
            <v>952.25</v>
          </cell>
          <cell r="S17">
            <v>0</v>
          </cell>
          <cell r="AB17">
            <v>4189.26</v>
          </cell>
          <cell r="AC17">
            <v>8218</v>
          </cell>
          <cell r="AD17">
            <v>9825</v>
          </cell>
          <cell r="AE17">
            <v>1850</v>
          </cell>
          <cell r="AF17">
            <v>1405.1499999999999</v>
          </cell>
          <cell r="AG17">
            <v>6600.2999999999993</v>
          </cell>
          <cell r="AP17" t="str">
            <v xml:space="preserve"> </v>
          </cell>
          <cell r="AQ17" t="str">
            <v>M</v>
          </cell>
          <cell r="AR17" t="str">
            <v>S</v>
          </cell>
          <cell r="AS17" t="str">
            <v>CULTURA DEL AGUA</v>
          </cell>
        </row>
        <row r="18">
          <cell r="A18" t="str">
            <v>00591472</v>
          </cell>
          <cell r="B18" t="str">
            <v>Felipe</v>
          </cell>
          <cell r="C18" t="str">
            <v>Morales</v>
          </cell>
          <cell r="D18" t="str">
            <v>Garcia</v>
          </cell>
          <cell r="E18" t="str">
            <v>LECTURISTA VERIFICADOR</v>
          </cell>
          <cell r="F18">
            <v>28157.5</v>
          </cell>
          <cell r="G18">
            <v>1830.25</v>
          </cell>
          <cell r="H18">
            <v>9573.5499999999993</v>
          </cell>
          <cell r="I18">
            <v>0</v>
          </cell>
          <cell r="J18">
            <v>0</v>
          </cell>
          <cell r="K18">
            <v>482.7</v>
          </cell>
          <cell r="M18">
            <v>3298.44</v>
          </cell>
          <cell r="S18">
            <v>0</v>
          </cell>
          <cell r="AB18">
            <v>3623.86</v>
          </cell>
          <cell r="AC18">
            <v>5526.5999999999995</v>
          </cell>
          <cell r="AD18">
            <v>4749</v>
          </cell>
          <cell r="AE18">
            <v>2500</v>
          </cell>
          <cell r="AF18">
            <v>761.56</v>
          </cell>
          <cell r="AG18">
            <v>0</v>
          </cell>
          <cell r="AP18" t="str">
            <v xml:space="preserve"> </v>
          </cell>
          <cell r="AQ18" t="str">
            <v>M</v>
          </cell>
          <cell r="AR18" t="str">
            <v>S</v>
          </cell>
          <cell r="AS18" t="str">
            <v>LECTURAS</v>
          </cell>
        </row>
        <row r="19">
          <cell r="A19" t="str">
            <v>00671472</v>
          </cell>
          <cell r="B19" t="str">
            <v>Gilberto Enrique</v>
          </cell>
          <cell r="C19" t="str">
            <v>German</v>
          </cell>
          <cell r="D19" t="str">
            <v>Ramirez</v>
          </cell>
          <cell r="E19" t="str">
            <v>LECTURISTA VERIFICADOR</v>
          </cell>
          <cell r="F19">
            <v>28157.5</v>
          </cell>
          <cell r="G19">
            <v>1830.25</v>
          </cell>
          <cell r="H19">
            <v>9573.5499999999993</v>
          </cell>
          <cell r="I19">
            <v>0</v>
          </cell>
          <cell r="J19">
            <v>0</v>
          </cell>
          <cell r="K19">
            <v>603.37</v>
          </cell>
          <cell r="M19">
            <v>4123.0600000000004</v>
          </cell>
          <cell r="S19">
            <v>0</v>
          </cell>
          <cell r="AB19">
            <v>3805.2200000000003</v>
          </cell>
          <cell r="AD19">
            <v>7380</v>
          </cell>
          <cell r="AF19">
            <v>961.56</v>
          </cell>
          <cell r="AG19">
            <v>5156.9000000000005</v>
          </cell>
          <cell r="AP19" t="str">
            <v xml:space="preserve"> </v>
          </cell>
          <cell r="AQ19" t="str">
            <v>M</v>
          </cell>
          <cell r="AR19" t="str">
            <v>S</v>
          </cell>
          <cell r="AS19" t="str">
            <v>LECTURAS</v>
          </cell>
        </row>
        <row r="20">
          <cell r="A20" t="str">
            <v>0069187</v>
          </cell>
          <cell r="B20" t="str">
            <v>Juan</v>
          </cell>
          <cell r="C20" t="str">
            <v>Zayas</v>
          </cell>
          <cell r="D20" t="str">
            <v>Orozco</v>
          </cell>
          <cell r="E20" t="str">
            <v>SUPERVISOR DE TALLER</v>
          </cell>
          <cell r="F20">
            <v>24285.100000000002</v>
          </cell>
          <cell r="G20">
            <v>1578.55</v>
          </cell>
          <cell r="H20">
            <v>7285.5499999999993</v>
          </cell>
          <cell r="I20">
            <v>0</v>
          </cell>
          <cell r="J20">
            <v>0</v>
          </cell>
          <cell r="S20">
            <v>3921.83</v>
          </cell>
          <cell r="AB20">
            <v>2672.66</v>
          </cell>
          <cell r="AD20">
            <v>3529</v>
          </cell>
          <cell r="AE20">
            <v>1000</v>
          </cell>
          <cell r="AF20">
            <v>0</v>
          </cell>
          <cell r="AG20">
            <v>0</v>
          </cell>
          <cell r="AP20" t="str">
            <v xml:space="preserve"> </v>
          </cell>
          <cell r="AQ20" t="str">
            <v>M</v>
          </cell>
          <cell r="AS20" t="str">
            <v>OPERACION</v>
          </cell>
        </row>
        <row r="21">
          <cell r="A21" t="str">
            <v>00701472</v>
          </cell>
          <cell r="B21" t="str">
            <v>Francisco Javier</v>
          </cell>
          <cell r="C21" t="str">
            <v>Cusibichan</v>
          </cell>
          <cell r="D21" t="str">
            <v>Nogales</v>
          </cell>
          <cell r="E21" t="str">
            <v>LECTURISTA VERIFICADOR</v>
          </cell>
          <cell r="F21">
            <v>28157.5</v>
          </cell>
          <cell r="G21">
            <v>1830.25</v>
          </cell>
          <cell r="H21">
            <v>10136.699999999999</v>
          </cell>
          <cell r="I21">
            <v>0</v>
          </cell>
          <cell r="J21">
            <v>0</v>
          </cell>
          <cell r="K21">
            <v>603.37</v>
          </cell>
          <cell r="M21">
            <v>4123.0600000000004</v>
          </cell>
          <cell r="S21">
            <v>0</v>
          </cell>
          <cell r="AB21">
            <v>3805.2200000000003</v>
          </cell>
          <cell r="AD21">
            <v>10597</v>
          </cell>
          <cell r="AE21">
            <v>2000</v>
          </cell>
          <cell r="AF21">
            <v>561.55999999999995</v>
          </cell>
          <cell r="AG21">
            <v>0</v>
          </cell>
          <cell r="AP21" t="str">
            <v xml:space="preserve"> </v>
          </cell>
          <cell r="AQ21" t="str">
            <v>M</v>
          </cell>
          <cell r="AR21" t="str">
            <v>S</v>
          </cell>
          <cell r="AS21" t="str">
            <v>LECTURAS</v>
          </cell>
        </row>
        <row r="22">
          <cell r="A22" t="str">
            <v>00731241</v>
          </cell>
          <cell r="B22" t="str">
            <v>Elizabeth</v>
          </cell>
          <cell r="C22" t="str">
            <v>Flores</v>
          </cell>
          <cell r="D22" t="str">
            <v>Arrizon</v>
          </cell>
          <cell r="E22" t="str">
            <v>CAJERA</v>
          </cell>
          <cell r="F22">
            <v>31656.799999999999</v>
          </cell>
          <cell r="G22">
            <v>2057.7000000000003</v>
          </cell>
          <cell r="H22">
            <v>9497.0500000000011</v>
          </cell>
          <cell r="I22">
            <v>0</v>
          </cell>
          <cell r="J22">
            <v>0</v>
          </cell>
          <cell r="K22">
            <v>135.66999999999999</v>
          </cell>
          <cell r="M22">
            <v>927.09</v>
          </cell>
          <cell r="S22">
            <v>0</v>
          </cell>
          <cell r="AB22">
            <v>3990.3900000000003</v>
          </cell>
          <cell r="AC22">
            <v>10053.700000000001</v>
          </cell>
          <cell r="AD22">
            <v>1000</v>
          </cell>
          <cell r="AF22">
            <v>0</v>
          </cell>
          <cell r="AG22">
            <v>0</v>
          </cell>
          <cell r="AP22" t="str">
            <v xml:space="preserve"> </v>
          </cell>
          <cell r="AQ22" t="str">
            <v>F</v>
          </cell>
          <cell r="AS22" t="str">
            <v>CONTABILIDAD</v>
          </cell>
        </row>
        <row r="23">
          <cell r="A23" t="str">
            <v>00741241</v>
          </cell>
          <cell r="B23" t="str">
            <v>Sonia</v>
          </cell>
          <cell r="C23" t="str">
            <v>Flores</v>
          </cell>
          <cell r="D23" t="str">
            <v>Uribe</v>
          </cell>
          <cell r="E23" t="str">
            <v>CAJERA</v>
          </cell>
          <cell r="F23">
            <v>31656.799999999999</v>
          </cell>
          <cell r="G23">
            <v>2057.7000000000003</v>
          </cell>
          <cell r="H23">
            <v>9497.0500000000011</v>
          </cell>
          <cell r="I23">
            <v>0</v>
          </cell>
          <cell r="J23">
            <v>0</v>
          </cell>
          <cell r="K23">
            <v>678.34999999999991</v>
          </cell>
          <cell r="M23">
            <v>4635.45</v>
          </cell>
          <cell r="S23">
            <v>0</v>
          </cell>
          <cell r="AB23">
            <v>4515.41</v>
          </cell>
          <cell r="AD23">
            <v>1500</v>
          </cell>
          <cell r="AE23">
            <v>2500</v>
          </cell>
          <cell r="AF23">
            <v>0</v>
          </cell>
          <cell r="AG23">
            <v>0</v>
          </cell>
          <cell r="AP23" t="str">
            <v xml:space="preserve"> </v>
          </cell>
          <cell r="AQ23" t="str">
            <v>F</v>
          </cell>
          <cell r="AS23" t="str">
            <v>CONTABILIDAD</v>
          </cell>
        </row>
        <row r="24">
          <cell r="A24" t="str">
            <v>00758133</v>
          </cell>
          <cell r="B24" t="str">
            <v>María</v>
          </cell>
          <cell r="C24" t="str">
            <v>Perez</v>
          </cell>
          <cell r="D24" t="str">
            <v>Ortíz</v>
          </cell>
          <cell r="E24" t="str">
            <v>ASISTENTE ADMINISTRATIVO TECNICO</v>
          </cell>
          <cell r="F24">
            <v>58258.9</v>
          </cell>
          <cell r="G24">
            <v>3786.85</v>
          </cell>
          <cell r="H24">
            <v>17477.650000000001</v>
          </cell>
          <cell r="I24">
            <v>0</v>
          </cell>
          <cell r="J24">
            <v>0</v>
          </cell>
          <cell r="S24">
            <v>0</v>
          </cell>
          <cell r="AB24">
            <v>12458.95</v>
          </cell>
          <cell r="AC24">
            <v>10264.15</v>
          </cell>
          <cell r="AD24">
            <v>10895</v>
          </cell>
          <cell r="AE24">
            <v>8000</v>
          </cell>
          <cell r="AF24">
            <v>0</v>
          </cell>
          <cell r="AG24">
            <v>13904.8</v>
          </cell>
          <cell r="AP24" t="str">
            <v xml:space="preserve"> </v>
          </cell>
          <cell r="AQ24" t="str">
            <v>F</v>
          </cell>
          <cell r="AS24" t="str">
            <v>TECNICO</v>
          </cell>
        </row>
        <row r="25">
          <cell r="A25" t="str">
            <v>0078131</v>
          </cell>
          <cell r="B25" t="str">
            <v>Maria Alicia</v>
          </cell>
          <cell r="C25" t="str">
            <v>Monarrez</v>
          </cell>
          <cell r="D25" t="str">
            <v>Oropeza</v>
          </cell>
          <cell r="E25" t="str">
            <v>AUXILIAR DE RECURSOS HUMANOS</v>
          </cell>
          <cell r="F25">
            <v>47013.4</v>
          </cell>
          <cell r="G25">
            <v>3055.85</v>
          </cell>
          <cell r="H25">
            <v>14104</v>
          </cell>
          <cell r="I25">
            <v>0</v>
          </cell>
          <cell r="J25">
            <v>0</v>
          </cell>
          <cell r="S25">
            <v>0</v>
          </cell>
          <cell r="AB25">
            <v>8950.25</v>
          </cell>
          <cell r="AE25">
            <v>1557.5</v>
          </cell>
          <cell r="AF25">
            <v>0</v>
          </cell>
          <cell r="AG25">
            <v>0</v>
          </cell>
          <cell r="AP25" t="str">
            <v xml:space="preserve"> </v>
          </cell>
          <cell r="AQ25" t="str">
            <v>F</v>
          </cell>
          <cell r="AS25" t="str">
            <v>RECURSOS HUMANOS</v>
          </cell>
        </row>
        <row r="26">
          <cell r="A26" t="str">
            <v>0081184</v>
          </cell>
          <cell r="B26" t="str">
            <v>Jose Alfonso</v>
          </cell>
          <cell r="C26" t="str">
            <v>Espinoza</v>
          </cell>
          <cell r="D26" t="str">
            <v>Bojorquez</v>
          </cell>
          <cell r="E26" t="str">
            <v>FONTANERO</v>
          </cell>
          <cell r="F26">
            <v>21386.399999999998</v>
          </cell>
          <cell r="G26">
            <v>1390.1</v>
          </cell>
          <cell r="H26">
            <v>4063.3999999999996</v>
          </cell>
          <cell r="I26">
            <v>240.60000000000002</v>
          </cell>
          <cell r="J26">
            <v>601.49</v>
          </cell>
          <cell r="K26">
            <v>183.32</v>
          </cell>
          <cell r="L26">
            <v>0</v>
          </cell>
          <cell r="M26">
            <v>1252.6400000000001</v>
          </cell>
          <cell r="Q26">
            <v>300</v>
          </cell>
          <cell r="S26">
            <v>0</v>
          </cell>
          <cell r="AB26">
            <v>2156.42</v>
          </cell>
          <cell r="AC26">
            <v>5657.25</v>
          </cell>
          <cell r="AD26">
            <v>3177</v>
          </cell>
          <cell r="AE26">
            <v>2250</v>
          </cell>
          <cell r="AF26">
            <v>943.84999999999991</v>
          </cell>
          <cell r="AG26">
            <v>3369.8</v>
          </cell>
          <cell r="AP26" t="str">
            <v xml:space="preserve"> </v>
          </cell>
          <cell r="AQ26" t="str">
            <v>M</v>
          </cell>
          <cell r="AR26" t="str">
            <v>S</v>
          </cell>
          <cell r="AS26" t="str">
            <v>OPERACION</v>
          </cell>
        </row>
        <row r="27">
          <cell r="A27" t="str">
            <v>00881811</v>
          </cell>
          <cell r="B27" t="str">
            <v>Jesus Alberto</v>
          </cell>
          <cell r="C27" t="str">
            <v>Rendon</v>
          </cell>
          <cell r="D27" t="str">
            <v>German</v>
          </cell>
          <cell r="E27" t="str">
            <v>INSTALADOR DE OBRAS</v>
          </cell>
          <cell r="F27">
            <v>33007.1</v>
          </cell>
          <cell r="G27">
            <v>2145.4499999999998</v>
          </cell>
          <cell r="H27">
            <v>10034.17</v>
          </cell>
          <cell r="I27">
            <v>742.66</v>
          </cell>
          <cell r="J27">
            <v>154.72</v>
          </cell>
          <cell r="S27">
            <v>0</v>
          </cell>
          <cell r="AB27">
            <v>4306.25</v>
          </cell>
          <cell r="AD27">
            <v>5505</v>
          </cell>
          <cell r="AE27">
            <v>3409.1000000000004</v>
          </cell>
          <cell r="AF27">
            <v>810.05</v>
          </cell>
          <cell r="AG27">
            <v>0</v>
          </cell>
          <cell r="AP27" t="str">
            <v xml:space="preserve"> </v>
          </cell>
          <cell r="AQ27" t="str">
            <v>M</v>
          </cell>
          <cell r="AR27" t="str">
            <v>S</v>
          </cell>
          <cell r="AS27" t="str">
            <v>OPERACION</v>
          </cell>
        </row>
        <row r="28">
          <cell r="A28" t="str">
            <v>0091188</v>
          </cell>
          <cell r="B28" t="str">
            <v>Rogelio</v>
          </cell>
          <cell r="C28" t="str">
            <v>Baldenegro</v>
          </cell>
          <cell r="D28" t="str">
            <v>Madrid</v>
          </cell>
          <cell r="E28" t="str">
            <v>BOMBERO</v>
          </cell>
          <cell r="F28">
            <v>25675.300000000003</v>
          </cell>
          <cell r="G28">
            <v>1668.8999999999999</v>
          </cell>
          <cell r="H28">
            <v>7805.2999999999993</v>
          </cell>
          <cell r="I28">
            <v>1733.08</v>
          </cell>
          <cell r="J28">
            <v>1299.81</v>
          </cell>
          <cell r="K28">
            <v>1540.51</v>
          </cell>
          <cell r="M28">
            <v>10526.880000000001</v>
          </cell>
          <cell r="S28">
            <v>3697.4</v>
          </cell>
          <cell r="AB28">
            <v>5246.9399999999987</v>
          </cell>
          <cell r="AC28">
            <v>6800.45</v>
          </cell>
          <cell r="AD28">
            <v>7825</v>
          </cell>
          <cell r="AE28">
            <v>5900</v>
          </cell>
          <cell r="AF28">
            <v>1336.75</v>
          </cell>
          <cell r="AG28">
            <v>1832.6</v>
          </cell>
          <cell r="AP28" t="str">
            <v xml:space="preserve"> </v>
          </cell>
          <cell r="AQ28" t="str">
            <v>M</v>
          </cell>
          <cell r="AR28" t="str">
            <v>S</v>
          </cell>
          <cell r="AS28" t="str">
            <v>OPERACION</v>
          </cell>
        </row>
        <row r="29">
          <cell r="A29" t="str">
            <v>0095165</v>
          </cell>
          <cell r="B29" t="str">
            <v>Rodolfo</v>
          </cell>
          <cell r="C29" t="str">
            <v>Espinoza</v>
          </cell>
          <cell r="D29" t="str">
            <v>Bojorquez</v>
          </cell>
          <cell r="E29" t="str">
            <v>AUX INST MEDIDORES Y O RECONEXIONES</v>
          </cell>
          <cell r="F29">
            <v>27939.8</v>
          </cell>
          <cell r="G29">
            <v>1816.1000000000001</v>
          </cell>
          <cell r="H29">
            <v>8493.7100000000009</v>
          </cell>
          <cell r="I29">
            <v>0</v>
          </cell>
          <cell r="J29">
            <v>0</v>
          </cell>
          <cell r="K29">
            <v>239.48</v>
          </cell>
          <cell r="M29">
            <v>1636.47</v>
          </cell>
          <cell r="S29">
            <v>0</v>
          </cell>
          <cell r="AB29">
            <v>3323.31</v>
          </cell>
          <cell r="AC29">
            <v>5121.5499999999993</v>
          </cell>
          <cell r="AD29">
            <v>3500</v>
          </cell>
          <cell r="AF29">
            <v>559.4</v>
          </cell>
          <cell r="AG29">
            <v>0</v>
          </cell>
          <cell r="AP29" t="str">
            <v xml:space="preserve"> </v>
          </cell>
          <cell r="AQ29" t="str">
            <v>M</v>
          </cell>
          <cell r="AR29" t="str">
            <v>S</v>
          </cell>
          <cell r="AS29" t="str">
            <v>OPERACION</v>
          </cell>
        </row>
        <row r="30">
          <cell r="A30" t="str">
            <v>009717</v>
          </cell>
          <cell r="B30" t="str">
            <v>Julio Cesar</v>
          </cell>
          <cell r="C30" t="str">
            <v>Valenzuela</v>
          </cell>
          <cell r="D30" t="str">
            <v>Reina</v>
          </cell>
          <cell r="E30" t="str">
            <v>ENCARG  INFORMA Y SISTEMAS</v>
          </cell>
          <cell r="F30">
            <v>52937.5</v>
          </cell>
          <cell r="G30">
            <v>3440.9500000000003</v>
          </cell>
          <cell r="H30">
            <v>15881.25</v>
          </cell>
          <cell r="I30">
            <v>0</v>
          </cell>
          <cell r="J30">
            <v>0</v>
          </cell>
          <cell r="S30">
            <v>0</v>
          </cell>
          <cell r="AB30">
            <v>10750.5</v>
          </cell>
          <cell r="AC30">
            <v>18723.699999999997</v>
          </cell>
          <cell r="AE30">
            <v>6487.72</v>
          </cell>
          <cell r="AF30">
            <v>0</v>
          </cell>
          <cell r="AG30">
            <v>0</v>
          </cell>
          <cell r="AP30" t="str">
            <v xml:space="preserve"> </v>
          </cell>
          <cell r="AQ30" t="str">
            <v>M</v>
          </cell>
          <cell r="AS30" t="str">
            <v>RUCURSOS HUMANOS</v>
          </cell>
        </row>
        <row r="31">
          <cell r="A31" t="str">
            <v>01021472</v>
          </cell>
          <cell r="B31" t="str">
            <v>Luis Alberto</v>
          </cell>
          <cell r="C31" t="str">
            <v>Lopez</v>
          </cell>
          <cell r="D31" t="str">
            <v>Aguirre</v>
          </cell>
          <cell r="E31" t="str">
            <v>LECTURISTA VERIFICADOR</v>
          </cell>
          <cell r="F31">
            <v>28157.5</v>
          </cell>
          <cell r="G31">
            <v>1830.25</v>
          </cell>
          <cell r="H31">
            <v>8447.25</v>
          </cell>
          <cell r="I31">
            <v>0</v>
          </cell>
          <cell r="J31">
            <v>0</v>
          </cell>
          <cell r="K31">
            <v>603.37</v>
          </cell>
          <cell r="M31">
            <v>4123.0600000000004</v>
          </cell>
          <cell r="S31">
            <v>0</v>
          </cell>
          <cell r="AB31">
            <v>3805.2200000000003</v>
          </cell>
          <cell r="AC31">
            <v>4324.5999999999995</v>
          </cell>
          <cell r="AD31">
            <v>6100</v>
          </cell>
          <cell r="AE31">
            <v>1100</v>
          </cell>
          <cell r="AF31">
            <v>1361.56</v>
          </cell>
          <cell r="AG31">
            <v>5315.8</v>
          </cell>
          <cell r="AP31" t="str">
            <v xml:space="preserve"> </v>
          </cell>
          <cell r="AQ31" t="str">
            <v>M</v>
          </cell>
          <cell r="AR31" t="str">
            <v>S</v>
          </cell>
          <cell r="AS31" t="str">
            <v>LECTURAS</v>
          </cell>
        </row>
        <row r="32">
          <cell r="A32" t="str">
            <v>0104182</v>
          </cell>
          <cell r="B32" t="str">
            <v>Mauricio</v>
          </cell>
          <cell r="C32" t="str">
            <v>Castañeda</v>
          </cell>
          <cell r="D32" t="str">
            <v>Enriquez</v>
          </cell>
          <cell r="E32" t="str">
            <v>ENCARGADO DE INSTALACION</v>
          </cell>
          <cell r="F32">
            <v>34189.4</v>
          </cell>
          <cell r="G32">
            <v>2222.2999999999997</v>
          </cell>
          <cell r="H32">
            <v>10256.800000000001</v>
          </cell>
          <cell r="I32">
            <v>256.42</v>
          </cell>
          <cell r="J32">
            <v>0</v>
          </cell>
          <cell r="S32">
            <v>0</v>
          </cell>
          <cell r="AB32">
            <v>4487.74</v>
          </cell>
          <cell r="AC32">
            <v>7426.3</v>
          </cell>
          <cell r="AE32">
            <v>3400</v>
          </cell>
          <cell r="AF32">
            <v>1821.9</v>
          </cell>
          <cell r="AG32">
            <v>0</v>
          </cell>
          <cell r="AP32" t="str">
            <v xml:space="preserve"> </v>
          </cell>
          <cell r="AQ32" t="str">
            <v>M</v>
          </cell>
          <cell r="AR32" t="str">
            <v>S</v>
          </cell>
          <cell r="AS32" t="str">
            <v>OPERACION</v>
          </cell>
        </row>
        <row r="33">
          <cell r="A33" t="str">
            <v>0108188</v>
          </cell>
          <cell r="B33" t="str">
            <v>Luis Enrique</v>
          </cell>
          <cell r="C33" t="str">
            <v>Contreras</v>
          </cell>
          <cell r="D33" t="str">
            <v>Reyes</v>
          </cell>
          <cell r="E33" t="str">
            <v>BOMBERO</v>
          </cell>
          <cell r="F33">
            <v>25675.300000000003</v>
          </cell>
          <cell r="G33">
            <v>1668.8999999999999</v>
          </cell>
          <cell r="H33">
            <v>7702.6</v>
          </cell>
          <cell r="I33">
            <v>1444.24</v>
          </cell>
          <cell r="J33">
            <v>1588.6599999999999</v>
          </cell>
          <cell r="K33">
            <v>1540.51</v>
          </cell>
          <cell r="L33">
            <v>0</v>
          </cell>
          <cell r="M33">
            <v>10526.880000000001</v>
          </cell>
          <cell r="S33">
            <v>3697.4</v>
          </cell>
          <cell r="AB33">
            <v>5330.72</v>
          </cell>
          <cell r="AC33">
            <v>10421.549999999999</v>
          </cell>
          <cell r="AD33">
            <v>4452</v>
          </cell>
          <cell r="AE33">
            <v>2000</v>
          </cell>
          <cell r="AF33">
            <v>1536.75</v>
          </cell>
          <cell r="AG33">
            <v>7112.7</v>
          </cell>
          <cell r="AP33" t="str">
            <v xml:space="preserve"> </v>
          </cell>
          <cell r="AQ33" t="str">
            <v>M</v>
          </cell>
          <cell r="AR33" t="str">
            <v>S</v>
          </cell>
          <cell r="AS33" t="str">
            <v>OPERACION</v>
          </cell>
        </row>
        <row r="34">
          <cell r="A34" t="str">
            <v>01128139</v>
          </cell>
          <cell r="B34" t="str">
            <v>Martha Obdulia</v>
          </cell>
          <cell r="C34" t="str">
            <v>Estrada</v>
          </cell>
          <cell r="D34" t="str">
            <v>Sagasta</v>
          </cell>
          <cell r="E34" t="str">
            <v>AUX. DE PLANEACION Y CONTABILIDAD</v>
          </cell>
          <cell r="F34">
            <v>57960.7</v>
          </cell>
          <cell r="G34">
            <v>3767.45</v>
          </cell>
          <cell r="H34">
            <v>17388.2</v>
          </cell>
          <cell r="I34">
            <v>0</v>
          </cell>
          <cell r="J34">
            <v>0</v>
          </cell>
          <cell r="S34">
            <v>10024.61</v>
          </cell>
          <cell r="AB34">
            <v>13735.109999999999</v>
          </cell>
          <cell r="AD34">
            <v>3500</v>
          </cell>
          <cell r="AE34">
            <v>11670.7</v>
          </cell>
          <cell r="AF34">
            <v>0</v>
          </cell>
          <cell r="AG34">
            <v>0</v>
          </cell>
          <cell r="AP34" t="str">
            <v xml:space="preserve"> </v>
          </cell>
          <cell r="AQ34" t="str">
            <v>F</v>
          </cell>
          <cell r="AS34" t="str">
            <v>CONTABILIDAD</v>
          </cell>
        </row>
        <row r="35">
          <cell r="A35" t="str">
            <v>012016</v>
          </cell>
          <cell r="B35" t="str">
            <v>Arturo</v>
          </cell>
          <cell r="C35" t="str">
            <v>Corrales</v>
          </cell>
          <cell r="D35" t="str">
            <v>Urrutia</v>
          </cell>
          <cell r="E35" t="str">
            <v>ENCARG TALLER MEDIDORES</v>
          </cell>
          <cell r="F35">
            <v>27206.9</v>
          </cell>
          <cell r="G35">
            <v>1768.45</v>
          </cell>
          <cell r="H35">
            <v>8162.05</v>
          </cell>
          <cell r="I35">
            <v>306.08</v>
          </cell>
          <cell r="J35">
            <v>76.52</v>
          </cell>
          <cell r="S35">
            <v>0</v>
          </cell>
          <cell r="AB35">
            <v>2976.3</v>
          </cell>
          <cell r="AC35">
            <v>4990.8999999999996</v>
          </cell>
          <cell r="AD35">
            <v>2500</v>
          </cell>
          <cell r="AF35">
            <v>552.04999999999995</v>
          </cell>
          <cell r="AG35">
            <v>0</v>
          </cell>
          <cell r="AP35" t="str">
            <v xml:space="preserve"> </v>
          </cell>
          <cell r="AQ35" t="str">
            <v>M</v>
          </cell>
          <cell r="AR35" t="str">
            <v>S</v>
          </cell>
          <cell r="AS35" t="str">
            <v>OPERACION</v>
          </cell>
        </row>
        <row r="36">
          <cell r="A36" t="str">
            <v>01291461</v>
          </cell>
          <cell r="B36" t="str">
            <v>Jose Carlos</v>
          </cell>
          <cell r="C36" t="str">
            <v>Solaiza</v>
          </cell>
          <cell r="D36" t="str">
            <v>Rios</v>
          </cell>
          <cell r="E36" t="str">
            <v>AUXILIAR DE COORDINACION LECTURISTAS</v>
          </cell>
          <cell r="F36">
            <v>36396.5</v>
          </cell>
          <cell r="G36">
            <v>2365.75</v>
          </cell>
          <cell r="H36">
            <v>10918.95</v>
          </cell>
          <cell r="I36">
            <v>0</v>
          </cell>
          <cell r="J36">
            <v>0</v>
          </cell>
          <cell r="S36">
            <v>0</v>
          </cell>
          <cell r="AB36">
            <v>5854.75</v>
          </cell>
          <cell r="AC36">
            <v>6924.55</v>
          </cell>
          <cell r="AD36">
            <v>7616</v>
          </cell>
          <cell r="AE36">
            <v>2500</v>
          </cell>
          <cell r="AF36">
            <v>230</v>
          </cell>
          <cell r="AG36">
            <v>0</v>
          </cell>
          <cell r="AP36" t="str">
            <v xml:space="preserve"> </v>
          </cell>
          <cell r="AQ36" t="str">
            <v>M</v>
          </cell>
          <cell r="AS36" t="str">
            <v>LECTURAS</v>
          </cell>
        </row>
        <row r="37">
          <cell r="A37" t="str">
            <v>01301472</v>
          </cell>
          <cell r="B37" t="str">
            <v>Jorge Adrian</v>
          </cell>
          <cell r="C37" t="str">
            <v>Duran</v>
          </cell>
          <cell r="D37" t="str">
            <v>Sibrian</v>
          </cell>
          <cell r="E37" t="str">
            <v>LECTURISTA VERIFICADOR</v>
          </cell>
          <cell r="F37">
            <v>27192.1</v>
          </cell>
          <cell r="G37">
            <v>1804.1</v>
          </cell>
          <cell r="H37">
            <v>8326.57</v>
          </cell>
          <cell r="I37">
            <v>0</v>
          </cell>
          <cell r="J37">
            <v>0</v>
          </cell>
          <cell r="K37">
            <v>603.37</v>
          </cell>
          <cell r="L37">
            <v>0</v>
          </cell>
          <cell r="M37">
            <v>4123.0600000000004</v>
          </cell>
          <cell r="S37">
            <v>0</v>
          </cell>
          <cell r="AB37">
            <v>3659.7999999999997</v>
          </cell>
          <cell r="AD37">
            <v>12500</v>
          </cell>
          <cell r="AE37">
            <v>1136.3500000000001</v>
          </cell>
          <cell r="AF37">
            <v>1011.56</v>
          </cell>
          <cell r="AG37">
            <v>5670.42</v>
          </cell>
          <cell r="AP37" t="str">
            <v xml:space="preserve"> </v>
          </cell>
          <cell r="AQ37" t="str">
            <v>M</v>
          </cell>
          <cell r="AR37" t="str">
            <v>S</v>
          </cell>
          <cell r="AS37" t="str">
            <v>OPERACION</v>
          </cell>
        </row>
        <row r="38">
          <cell r="A38" t="str">
            <v>01321472</v>
          </cell>
          <cell r="B38" t="str">
            <v>Jose Bernardino</v>
          </cell>
          <cell r="C38" t="str">
            <v>Rivera</v>
          </cell>
          <cell r="D38" t="str">
            <v>Gutierrez</v>
          </cell>
          <cell r="E38" t="str">
            <v>LECTURISTA VERIFICADOR</v>
          </cell>
          <cell r="F38">
            <v>28157.5</v>
          </cell>
          <cell r="G38">
            <v>1830.25</v>
          </cell>
          <cell r="H38">
            <v>8447.25</v>
          </cell>
          <cell r="I38">
            <v>0</v>
          </cell>
          <cell r="J38">
            <v>0</v>
          </cell>
          <cell r="K38">
            <v>603.37</v>
          </cell>
          <cell r="M38">
            <v>4123.0600000000004</v>
          </cell>
          <cell r="S38">
            <v>0</v>
          </cell>
          <cell r="AB38">
            <v>3805.2200000000003</v>
          </cell>
          <cell r="AC38">
            <v>7277.35</v>
          </cell>
          <cell r="AD38">
            <v>4437</v>
          </cell>
          <cell r="AF38">
            <v>561.55999999999995</v>
          </cell>
          <cell r="AG38">
            <v>3684.24</v>
          </cell>
          <cell r="AP38" t="str">
            <v xml:space="preserve"> </v>
          </cell>
          <cell r="AQ38" t="str">
            <v>M</v>
          </cell>
          <cell r="AR38" t="str">
            <v>S</v>
          </cell>
          <cell r="AS38" t="str">
            <v>LECTURAS</v>
          </cell>
        </row>
        <row r="39">
          <cell r="A39" t="str">
            <v>01331472</v>
          </cell>
          <cell r="B39" t="str">
            <v>Manuel Alberto</v>
          </cell>
          <cell r="C39" t="str">
            <v>Parra</v>
          </cell>
          <cell r="D39" t="str">
            <v>Vizcarra</v>
          </cell>
          <cell r="E39" t="str">
            <v>LECTURISTA VERIFICADOR</v>
          </cell>
          <cell r="F39">
            <v>28157.5</v>
          </cell>
          <cell r="G39">
            <v>1830.25</v>
          </cell>
          <cell r="H39">
            <v>8447.25</v>
          </cell>
          <cell r="I39">
            <v>316.77</v>
          </cell>
          <cell r="J39">
            <v>0</v>
          </cell>
          <cell r="K39">
            <v>603.37</v>
          </cell>
          <cell r="M39">
            <v>4123.0600000000004</v>
          </cell>
          <cell r="S39">
            <v>0</v>
          </cell>
          <cell r="AB39">
            <v>3834.9900000000002</v>
          </cell>
          <cell r="AC39">
            <v>2618.2799999999997</v>
          </cell>
          <cell r="AE39">
            <v>2000</v>
          </cell>
          <cell r="AF39">
            <v>1411.56</v>
          </cell>
          <cell r="AG39">
            <v>0</v>
          </cell>
          <cell r="AP39" t="str">
            <v xml:space="preserve"> </v>
          </cell>
          <cell r="AQ39" t="str">
            <v>M</v>
          </cell>
          <cell r="AR39" t="str">
            <v>S</v>
          </cell>
          <cell r="AS39" t="str">
            <v>LECTURAS</v>
          </cell>
        </row>
        <row r="40">
          <cell r="A40" t="str">
            <v>0134145</v>
          </cell>
          <cell r="B40" t="str">
            <v>Melquicedec</v>
          </cell>
          <cell r="C40" t="str">
            <v>Zamorano</v>
          </cell>
          <cell r="D40" t="str">
            <v>Saavedra</v>
          </cell>
          <cell r="E40" t="str">
            <v>INSPECTOR DE SERVICIO</v>
          </cell>
          <cell r="F40">
            <v>27500.9</v>
          </cell>
          <cell r="G40">
            <v>1787.55</v>
          </cell>
          <cell r="H40">
            <v>8250.25</v>
          </cell>
          <cell r="I40">
            <v>0</v>
          </cell>
          <cell r="J40">
            <v>0</v>
          </cell>
          <cell r="S40">
            <v>0</v>
          </cell>
          <cell r="AB40">
            <v>2989.95</v>
          </cell>
          <cell r="AC40">
            <v>5487.4</v>
          </cell>
          <cell r="AD40">
            <v>7111</v>
          </cell>
          <cell r="AE40">
            <v>2500</v>
          </cell>
          <cell r="AF40">
            <v>0</v>
          </cell>
          <cell r="AG40">
            <v>2707.6</v>
          </cell>
          <cell r="AP40" t="str">
            <v xml:space="preserve"> </v>
          </cell>
          <cell r="AQ40" t="str">
            <v>M</v>
          </cell>
          <cell r="AS40" t="str">
            <v>COMERCIAL</v>
          </cell>
        </row>
        <row r="41">
          <cell r="A41" t="str">
            <v>0136144</v>
          </cell>
          <cell r="B41" t="str">
            <v>Ana Guadalupe</v>
          </cell>
          <cell r="C41" t="str">
            <v>Castillo</v>
          </cell>
          <cell r="D41" t="str">
            <v>Romo</v>
          </cell>
          <cell r="E41" t="str">
            <v>AUXILIAR DE OFICINA</v>
          </cell>
          <cell r="F41">
            <v>32515.7</v>
          </cell>
          <cell r="G41">
            <v>2113.5</v>
          </cell>
          <cell r="H41">
            <v>9754.7000000000007</v>
          </cell>
          <cell r="I41">
            <v>0</v>
          </cell>
          <cell r="J41">
            <v>0</v>
          </cell>
          <cell r="S41">
            <v>5488.42</v>
          </cell>
          <cell r="AB41">
            <v>4712.6400000000003</v>
          </cell>
          <cell r="AD41">
            <v>9978</v>
          </cell>
          <cell r="AE41">
            <v>7300</v>
          </cell>
          <cell r="AF41">
            <v>1255.1499999999999</v>
          </cell>
          <cell r="AG41">
            <v>0</v>
          </cell>
          <cell r="AP41" t="str">
            <v xml:space="preserve"> </v>
          </cell>
          <cell r="AQ41" t="str">
            <v>F</v>
          </cell>
          <cell r="AR41" t="str">
            <v>S</v>
          </cell>
          <cell r="AS41" t="str">
            <v>COMERCIAL</v>
          </cell>
        </row>
        <row r="42">
          <cell r="A42" t="str">
            <v>0140145</v>
          </cell>
          <cell r="B42" t="str">
            <v>Carlos Manuel</v>
          </cell>
          <cell r="C42" t="str">
            <v>Soto</v>
          </cell>
          <cell r="D42" t="str">
            <v>Baldenegro</v>
          </cell>
          <cell r="E42" t="str">
            <v>INSPECTOR DE SERVICIO</v>
          </cell>
          <cell r="F42">
            <v>27500.9</v>
          </cell>
          <cell r="G42">
            <v>1787.55</v>
          </cell>
          <cell r="H42">
            <v>8250.25</v>
          </cell>
          <cell r="I42">
            <v>0</v>
          </cell>
          <cell r="J42">
            <v>0</v>
          </cell>
          <cell r="K42">
            <v>235.72</v>
          </cell>
          <cell r="M42">
            <v>1610.76</v>
          </cell>
          <cell r="S42">
            <v>0</v>
          </cell>
          <cell r="AB42">
            <v>3150.27</v>
          </cell>
          <cell r="AC42">
            <v>6068.8</v>
          </cell>
          <cell r="AD42">
            <v>2612</v>
          </cell>
          <cell r="AF42">
            <v>0</v>
          </cell>
          <cell r="AG42">
            <v>0</v>
          </cell>
          <cell r="AP42" t="str">
            <v xml:space="preserve"> </v>
          </cell>
          <cell r="AQ42" t="str">
            <v>M</v>
          </cell>
          <cell r="AS42" t="str">
            <v>COMERCIAL</v>
          </cell>
        </row>
        <row r="43">
          <cell r="A43" t="str">
            <v>0142148</v>
          </cell>
          <cell r="B43" t="str">
            <v>Yadira</v>
          </cell>
          <cell r="C43" t="str">
            <v>Nogales</v>
          </cell>
          <cell r="D43" t="str">
            <v>Rocha</v>
          </cell>
          <cell r="E43" t="str">
            <v>ASISTENTE ADMINISTRATIVO</v>
          </cell>
          <cell r="F43">
            <v>32515.7</v>
          </cell>
          <cell r="G43">
            <v>2113.5</v>
          </cell>
          <cell r="H43">
            <v>9754.7000000000007</v>
          </cell>
          <cell r="I43">
            <v>0</v>
          </cell>
          <cell r="J43">
            <v>0</v>
          </cell>
          <cell r="S43">
            <v>0</v>
          </cell>
          <cell r="AB43">
            <v>4078.35</v>
          </cell>
          <cell r="AC43">
            <v>11220.4</v>
          </cell>
          <cell r="AD43">
            <v>4010</v>
          </cell>
          <cell r="AE43">
            <v>2500</v>
          </cell>
          <cell r="AF43">
            <v>1035.1499999999999</v>
          </cell>
          <cell r="AG43">
            <v>0</v>
          </cell>
          <cell r="AP43" t="str">
            <v xml:space="preserve"> </v>
          </cell>
          <cell r="AQ43" t="str">
            <v>F</v>
          </cell>
          <cell r="AR43" t="str">
            <v>S</v>
          </cell>
          <cell r="AS43" t="str">
            <v>COMERCIAL</v>
          </cell>
        </row>
        <row r="44">
          <cell r="A44" t="str">
            <v>01461822</v>
          </cell>
          <cell r="B44" t="str">
            <v>Francisco Javier</v>
          </cell>
          <cell r="C44" t="str">
            <v>Quijas</v>
          </cell>
          <cell r="D44" t="str">
            <v>Nogales</v>
          </cell>
          <cell r="E44" t="str">
            <v>OPERADOR DE RETROEXCAVADORA</v>
          </cell>
          <cell r="F44">
            <v>25905.599999999999</v>
          </cell>
          <cell r="G44">
            <v>1683.85</v>
          </cell>
          <cell r="H44">
            <v>7771.7</v>
          </cell>
          <cell r="I44">
            <v>291.44</v>
          </cell>
          <cell r="J44">
            <v>801.46</v>
          </cell>
          <cell r="K44">
            <v>444.08</v>
          </cell>
          <cell r="M44">
            <v>3034.64</v>
          </cell>
          <cell r="Q44">
            <v>900</v>
          </cell>
          <cell r="S44">
            <v>0</v>
          </cell>
          <cell r="AB44">
            <v>3346.1200000000003</v>
          </cell>
          <cell r="AD44">
            <v>7500</v>
          </cell>
          <cell r="AF44">
            <v>1139.05</v>
          </cell>
          <cell r="AG44">
            <v>0</v>
          </cell>
          <cell r="AP44" t="str">
            <v xml:space="preserve"> </v>
          </cell>
          <cell r="AQ44" t="str">
            <v>M</v>
          </cell>
          <cell r="AR44" t="str">
            <v>S</v>
          </cell>
          <cell r="AS44" t="str">
            <v>OPERACION</v>
          </cell>
        </row>
        <row r="45">
          <cell r="A45" t="str">
            <v>0149141</v>
          </cell>
          <cell r="B45" t="str">
            <v>Hamil Rene</v>
          </cell>
          <cell r="C45" t="str">
            <v>Dicochea</v>
          </cell>
          <cell r="D45" t="str">
            <v>Urrea</v>
          </cell>
          <cell r="E45" t="str">
            <v>SECRETARIA DE ATENCION A USUARIOS</v>
          </cell>
          <cell r="F45">
            <v>32515.7</v>
          </cell>
          <cell r="G45">
            <v>2113.5</v>
          </cell>
          <cell r="H45">
            <v>9754.7000000000007</v>
          </cell>
          <cell r="I45">
            <v>0</v>
          </cell>
          <cell r="J45">
            <v>0</v>
          </cell>
          <cell r="S45">
            <v>0</v>
          </cell>
          <cell r="AB45">
            <v>4078.35</v>
          </cell>
          <cell r="AD45">
            <v>6598</v>
          </cell>
          <cell r="AE45">
            <v>5000</v>
          </cell>
          <cell r="AF45">
            <v>1005.15</v>
          </cell>
          <cell r="AG45">
            <v>0</v>
          </cell>
          <cell r="AP45" t="str">
            <v xml:space="preserve"> </v>
          </cell>
          <cell r="AQ45" t="str">
            <v>M</v>
          </cell>
          <cell r="AR45" t="str">
            <v>S</v>
          </cell>
          <cell r="AS45" t="str">
            <v>COMERCIAL</v>
          </cell>
        </row>
        <row r="46">
          <cell r="A46" t="str">
            <v>01511472</v>
          </cell>
          <cell r="B46" t="str">
            <v>Manuel</v>
          </cell>
          <cell r="C46" t="str">
            <v>Castañeda</v>
          </cell>
          <cell r="D46" t="str">
            <v>Enriquez</v>
          </cell>
          <cell r="E46" t="str">
            <v>LECTURISTA VERIFICADOR</v>
          </cell>
          <cell r="F46">
            <v>28157.5</v>
          </cell>
          <cell r="G46">
            <v>1830.25</v>
          </cell>
          <cell r="H46">
            <v>8447.25</v>
          </cell>
          <cell r="I46">
            <v>0</v>
          </cell>
          <cell r="J46">
            <v>0</v>
          </cell>
          <cell r="K46">
            <v>362.02</v>
          </cell>
          <cell r="M46">
            <v>2473.83</v>
          </cell>
          <cell r="S46">
            <v>0</v>
          </cell>
          <cell r="AB46">
            <v>3457.19</v>
          </cell>
          <cell r="AC46">
            <v>4246.2</v>
          </cell>
          <cell r="AD46">
            <v>9190</v>
          </cell>
          <cell r="AE46">
            <v>3500</v>
          </cell>
          <cell r="AF46">
            <v>1561.56</v>
          </cell>
          <cell r="AG46">
            <v>4883.8999999999996</v>
          </cell>
          <cell r="AP46" t="str">
            <v xml:space="preserve"> </v>
          </cell>
          <cell r="AQ46" t="str">
            <v>M</v>
          </cell>
          <cell r="AR46" t="str">
            <v>S</v>
          </cell>
          <cell r="AS46" t="str">
            <v>LECTURAS</v>
          </cell>
        </row>
        <row r="47">
          <cell r="A47" t="str">
            <v>0153144</v>
          </cell>
          <cell r="B47" t="str">
            <v>Edilia Lizeth</v>
          </cell>
          <cell r="C47" t="str">
            <v>Reyna</v>
          </cell>
          <cell r="D47" t="str">
            <v>Payanes</v>
          </cell>
          <cell r="E47" t="str">
            <v>AUXILIAR DE OFICINA</v>
          </cell>
          <cell r="F47">
            <v>32515.7</v>
          </cell>
          <cell r="G47">
            <v>2113.5</v>
          </cell>
          <cell r="H47">
            <v>9754.7000000000007</v>
          </cell>
          <cell r="I47">
            <v>0</v>
          </cell>
          <cell r="J47">
            <v>0</v>
          </cell>
          <cell r="S47">
            <v>6403.69</v>
          </cell>
          <cell r="AB47">
            <v>4861.4699999999993</v>
          </cell>
          <cell r="AC47">
            <v>10230.049999999999</v>
          </cell>
          <cell r="AD47">
            <v>8835</v>
          </cell>
          <cell r="AE47">
            <v>8100</v>
          </cell>
          <cell r="AF47">
            <v>1055.1500000000001</v>
          </cell>
          <cell r="AG47">
            <v>0</v>
          </cell>
          <cell r="AP47" t="str">
            <v xml:space="preserve"> </v>
          </cell>
          <cell r="AQ47" t="str">
            <v>F</v>
          </cell>
          <cell r="AR47" t="str">
            <v>S</v>
          </cell>
          <cell r="AS47" t="str">
            <v>COMERCIAL</v>
          </cell>
        </row>
        <row r="48">
          <cell r="A48" t="str">
            <v>0155121</v>
          </cell>
          <cell r="B48" t="str">
            <v>David</v>
          </cell>
          <cell r="C48" t="str">
            <v>Chavez</v>
          </cell>
          <cell r="D48" t="str">
            <v>Garcia</v>
          </cell>
          <cell r="E48" t="str">
            <v>ALMACENISTA</v>
          </cell>
          <cell r="F48">
            <v>29590.400000000001</v>
          </cell>
          <cell r="G48">
            <v>1923.4</v>
          </cell>
          <cell r="H48">
            <v>8877.1</v>
          </cell>
          <cell r="I48">
            <v>0</v>
          </cell>
          <cell r="J48">
            <v>0</v>
          </cell>
          <cell r="S48">
            <v>0</v>
          </cell>
          <cell r="AB48">
            <v>3412.9</v>
          </cell>
          <cell r="AD48">
            <v>8845</v>
          </cell>
          <cell r="AE48">
            <v>2700</v>
          </cell>
          <cell r="AF48">
            <v>0</v>
          </cell>
          <cell r="AG48">
            <v>7062.3</v>
          </cell>
          <cell r="AP48" t="str">
            <v xml:space="preserve"> </v>
          </cell>
          <cell r="AQ48" t="str">
            <v>M</v>
          </cell>
          <cell r="AS48" t="str">
            <v>CONTABILIDAD</v>
          </cell>
        </row>
        <row r="49">
          <cell r="A49" t="str">
            <v>01584101</v>
          </cell>
          <cell r="B49" t="str">
            <v>Sergio</v>
          </cell>
          <cell r="C49" t="str">
            <v>Oros</v>
          </cell>
          <cell r="D49" t="str">
            <v>Leon</v>
          </cell>
          <cell r="E49" t="str">
            <v>AUXILIAR DE CULTURA DE AGUA</v>
          </cell>
          <cell r="F49">
            <v>32515.7</v>
          </cell>
          <cell r="G49">
            <v>2113.5</v>
          </cell>
          <cell r="H49">
            <v>9754.7000000000007</v>
          </cell>
          <cell r="I49">
            <v>0</v>
          </cell>
          <cell r="J49">
            <v>0</v>
          </cell>
          <cell r="S49">
            <v>0</v>
          </cell>
          <cell r="AB49">
            <v>4078.35</v>
          </cell>
          <cell r="AC49">
            <v>5565.8</v>
          </cell>
          <cell r="AD49">
            <v>5000</v>
          </cell>
          <cell r="AE49">
            <v>5086.3500000000004</v>
          </cell>
          <cell r="AF49">
            <v>4655.1500000000005</v>
          </cell>
          <cell r="AG49">
            <v>0</v>
          </cell>
          <cell r="AP49" t="str">
            <v xml:space="preserve"> </v>
          </cell>
          <cell r="AQ49" t="str">
            <v>M</v>
          </cell>
          <cell r="AR49" t="str">
            <v>S</v>
          </cell>
          <cell r="AS49" t="str">
            <v>CULTURA DEL AGUA</v>
          </cell>
        </row>
        <row r="50">
          <cell r="A50" t="str">
            <v>01611472</v>
          </cell>
          <cell r="B50" t="str">
            <v>Manuel Eliseo</v>
          </cell>
          <cell r="C50" t="str">
            <v>Haro</v>
          </cell>
          <cell r="D50" t="str">
            <v>Leon</v>
          </cell>
          <cell r="E50" t="str">
            <v>LECTURISTA VERIFICADOR</v>
          </cell>
          <cell r="F50">
            <v>28157.5</v>
          </cell>
          <cell r="G50">
            <v>1830.25</v>
          </cell>
          <cell r="H50">
            <v>8447.25</v>
          </cell>
          <cell r="I50">
            <v>0</v>
          </cell>
          <cell r="J50">
            <v>0</v>
          </cell>
          <cell r="K50">
            <v>120.67</v>
          </cell>
          <cell r="M50">
            <v>824.61</v>
          </cell>
          <cell r="P50">
            <v>5948.95</v>
          </cell>
          <cell r="S50">
            <v>0</v>
          </cell>
          <cell r="AB50">
            <v>4450.8899999999994</v>
          </cell>
          <cell r="AC50">
            <v>5082.3500000000004</v>
          </cell>
          <cell r="AD50">
            <v>6325</v>
          </cell>
          <cell r="AE50">
            <v>800</v>
          </cell>
          <cell r="AF50">
            <v>2161.56</v>
          </cell>
          <cell r="AG50">
            <v>6389.6</v>
          </cell>
          <cell r="AP50" t="str">
            <v xml:space="preserve"> </v>
          </cell>
          <cell r="AQ50" t="str">
            <v>M</v>
          </cell>
          <cell r="AR50" t="str">
            <v>S</v>
          </cell>
          <cell r="AS50" t="str">
            <v>LECTURAS</v>
          </cell>
        </row>
        <row r="51">
          <cell r="A51" t="str">
            <v>0164189</v>
          </cell>
          <cell r="B51" t="str">
            <v>Noe Ruben</v>
          </cell>
          <cell r="C51" t="str">
            <v>Aceves</v>
          </cell>
          <cell r="D51" t="str">
            <v>Valenzuela</v>
          </cell>
          <cell r="E51" t="str">
            <v>VELADOR</v>
          </cell>
          <cell r="F51">
            <v>25675.300000000003</v>
          </cell>
          <cell r="G51">
            <v>1668.8999999999999</v>
          </cell>
          <cell r="H51">
            <v>7702.6</v>
          </cell>
          <cell r="I51">
            <v>2310.7800000000002</v>
          </cell>
          <cell r="J51">
            <v>2599.6299999999997</v>
          </cell>
          <cell r="S51">
            <v>3697.4</v>
          </cell>
          <cell r="AB51">
            <v>3647.7200000000003</v>
          </cell>
          <cell r="AC51">
            <v>4625.1000000000004</v>
          </cell>
          <cell r="AD51">
            <v>10620</v>
          </cell>
          <cell r="AE51">
            <v>6150</v>
          </cell>
          <cell r="AF51">
            <v>1386.75</v>
          </cell>
          <cell r="AG51">
            <v>5976.5999999999995</v>
          </cell>
          <cell r="AP51" t="str">
            <v xml:space="preserve"> </v>
          </cell>
          <cell r="AQ51" t="str">
            <v>M</v>
          </cell>
          <cell r="AR51" t="str">
            <v>S</v>
          </cell>
          <cell r="AS51" t="str">
            <v>OPERACION</v>
          </cell>
        </row>
        <row r="52">
          <cell r="A52" t="str">
            <v>01651472</v>
          </cell>
          <cell r="B52" t="str">
            <v>Martin Jose Luis</v>
          </cell>
          <cell r="C52" t="str">
            <v>Vasquez</v>
          </cell>
          <cell r="D52" t="str">
            <v>Carrillo</v>
          </cell>
          <cell r="E52" t="str">
            <v>LECTURISTA VERIFICADOR</v>
          </cell>
          <cell r="F52">
            <v>28157.5</v>
          </cell>
          <cell r="G52">
            <v>1830.25</v>
          </cell>
          <cell r="H52">
            <v>8447.25</v>
          </cell>
          <cell r="I52">
            <v>0</v>
          </cell>
          <cell r="J52">
            <v>0</v>
          </cell>
          <cell r="K52">
            <v>724.04</v>
          </cell>
          <cell r="M52">
            <v>4947.67</v>
          </cell>
          <cell r="S52">
            <v>0</v>
          </cell>
          <cell r="AB52">
            <v>3892.83</v>
          </cell>
          <cell r="AD52">
            <v>4616</v>
          </cell>
          <cell r="AE52">
            <v>500</v>
          </cell>
          <cell r="AF52">
            <v>1161.56</v>
          </cell>
          <cell r="AG52">
            <v>5169.5</v>
          </cell>
          <cell r="AP52" t="str">
            <v xml:space="preserve"> </v>
          </cell>
          <cell r="AQ52" t="str">
            <v>M</v>
          </cell>
          <cell r="AR52" t="str">
            <v>S</v>
          </cell>
          <cell r="AS52" t="str">
            <v>LECTURAS</v>
          </cell>
        </row>
        <row r="53">
          <cell r="A53" t="str">
            <v>0166141</v>
          </cell>
          <cell r="B53" t="str">
            <v>Patricia Tonancy</v>
          </cell>
          <cell r="C53" t="str">
            <v>Caballero</v>
          </cell>
          <cell r="D53" t="str">
            <v>Romero</v>
          </cell>
          <cell r="E53" t="str">
            <v>SECRETARIA DE ATENCION A USUARIOS</v>
          </cell>
          <cell r="F53">
            <v>32515.7</v>
          </cell>
          <cell r="G53">
            <v>2113.5</v>
          </cell>
          <cell r="H53">
            <v>9754.7000000000007</v>
          </cell>
          <cell r="I53">
            <v>0</v>
          </cell>
          <cell r="J53">
            <v>0</v>
          </cell>
          <cell r="S53">
            <v>0</v>
          </cell>
          <cell r="AB53">
            <v>4078.35</v>
          </cell>
          <cell r="AE53">
            <v>4730</v>
          </cell>
          <cell r="AF53">
            <v>625.15</v>
          </cell>
          <cell r="AG53">
            <v>0</v>
          </cell>
          <cell r="AP53" t="str">
            <v xml:space="preserve"> </v>
          </cell>
          <cell r="AQ53" t="str">
            <v>F</v>
          </cell>
          <cell r="AR53" t="str">
            <v>S</v>
          </cell>
          <cell r="AS53" t="str">
            <v>COMERCIAL</v>
          </cell>
        </row>
        <row r="54">
          <cell r="A54" t="str">
            <v>01671472</v>
          </cell>
          <cell r="B54" t="str">
            <v>Rafael</v>
          </cell>
          <cell r="C54" t="str">
            <v>Arellano</v>
          </cell>
          <cell r="D54" t="str">
            <v>Lozano</v>
          </cell>
          <cell r="E54" t="str">
            <v>LECTURISTA VERIFICADOR</v>
          </cell>
          <cell r="F54">
            <v>28157.5</v>
          </cell>
          <cell r="G54">
            <v>1830.25</v>
          </cell>
          <cell r="H54">
            <v>8447.25</v>
          </cell>
          <cell r="I54">
            <v>0</v>
          </cell>
          <cell r="J54">
            <v>0</v>
          </cell>
          <cell r="K54">
            <v>603.37</v>
          </cell>
          <cell r="M54">
            <v>4123.0600000000004</v>
          </cell>
          <cell r="S54">
            <v>0</v>
          </cell>
          <cell r="AB54">
            <v>3805.2200000000003</v>
          </cell>
          <cell r="AD54">
            <v>5030</v>
          </cell>
          <cell r="AE54">
            <v>2500</v>
          </cell>
          <cell r="AF54">
            <v>561.55999999999995</v>
          </cell>
          <cell r="AG54">
            <v>4808.3</v>
          </cell>
          <cell r="AP54" t="str">
            <v xml:space="preserve"> </v>
          </cell>
          <cell r="AQ54" t="str">
            <v>M</v>
          </cell>
          <cell r="AR54" t="str">
            <v>S</v>
          </cell>
          <cell r="AS54" t="str">
            <v>LECTURAS</v>
          </cell>
        </row>
        <row r="55">
          <cell r="A55" t="str">
            <v>01691472</v>
          </cell>
          <cell r="B55" t="str">
            <v>Cuauhtemoc</v>
          </cell>
          <cell r="C55" t="str">
            <v>Martinez</v>
          </cell>
          <cell r="D55" t="str">
            <v>Ozuna</v>
          </cell>
          <cell r="E55" t="str">
            <v>LECTURISTA VERIFICADOR</v>
          </cell>
          <cell r="F55">
            <v>28157.5</v>
          </cell>
          <cell r="G55">
            <v>1830.25</v>
          </cell>
          <cell r="H55">
            <v>8447.25</v>
          </cell>
          <cell r="I55">
            <v>0</v>
          </cell>
          <cell r="J55">
            <v>0</v>
          </cell>
          <cell r="K55">
            <v>724.05</v>
          </cell>
          <cell r="M55">
            <v>4947.67</v>
          </cell>
          <cell r="S55">
            <v>0</v>
          </cell>
          <cell r="AB55">
            <v>3986.58</v>
          </cell>
          <cell r="AC55">
            <v>5023.6000000000004</v>
          </cell>
          <cell r="AD55">
            <v>9585</v>
          </cell>
          <cell r="AF55">
            <v>1161.56</v>
          </cell>
          <cell r="AG55">
            <v>7224.7000000000007</v>
          </cell>
          <cell r="AP55" t="str">
            <v xml:space="preserve"> </v>
          </cell>
          <cell r="AQ55" t="str">
            <v>M</v>
          </cell>
          <cell r="AR55" t="str">
            <v>S</v>
          </cell>
          <cell r="AS55" t="str">
            <v>LECTURAS</v>
          </cell>
        </row>
        <row r="56">
          <cell r="A56" t="str">
            <v>01711098</v>
          </cell>
          <cell r="B56" t="str">
            <v>Manuel Antonio</v>
          </cell>
          <cell r="C56" t="str">
            <v>Rendon</v>
          </cell>
          <cell r="D56" t="str">
            <v>Serna</v>
          </cell>
          <cell r="E56" t="str">
            <v>AUXILIAR DE LECTURAS</v>
          </cell>
          <cell r="F56">
            <v>30918.3</v>
          </cell>
          <cell r="G56">
            <v>2009.7</v>
          </cell>
          <cell r="H56">
            <v>9275.5</v>
          </cell>
          <cell r="I56">
            <v>0</v>
          </cell>
          <cell r="J56">
            <v>0</v>
          </cell>
          <cell r="K56">
            <v>1457.56</v>
          </cell>
          <cell r="M56">
            <v>9960.11</v>
          </cell>
          <cell r="S56">
            <v>0</v>
          </cell>
          <cell r="AB56">
            <v>5413.86</v>
          </cell>
          <cell r="AE56">
            <v>5064.3</v>
          </cell>
          <cell r="AF56">
            <v>589.20000000000005</v>
          </cell>
          <cell r="AG56">
            <v>0</v>
          </cell>
          <cell r="AP56" t="str">
            <v xml:space="preserve"> </v>
          </cell>
          <cell r="AQ56" t="str">
            <v>M</v>
          </cell>
          <cell r="AR56" t="str">
            <v>S</v>
          </cell>
          <cell r="AS56" t="str">
            <v>LECTURAS</v>
          </cell>
        </row>
        <row r="57">
          <cell r="A57" t="str">
            <v>01728136</v>
          </cell>
          <cell r="B57" t="str">
            <v>Fernanda Yvonne</v>
          </cell>
          <cell r="C57" t="str">
            <v>Reina</v>
          </cell>
          <cell r="D57" t="str">
            <v>Mendez</v>
          </cell>
          <cell r="E57" t="str">
            <v>AUX CONTABLE Y ADMVO</v>
          </cell>
          <cell r="F57">
            <v>43783.6</v>
          </cell>
          <cell r="G57">
            <v>2845.9500000000003</v>
          </cell>
          <cell r="H57">
            <v>13135.1</v>
          </cell>
          <cell r="I57">
            <v>0</v>
          </cell>
          <cell r="J57">
            <v>0</v>
          </cell>
          <cell r="S57">
            <v>0</v>
          </cell>
          <cell r="AB57">
            <v>8008.6</v>
          </cell>
          <cell r="AD57">
            <v>2500</v>
          </cell>
          <cell r="AF57">
            <v>0</v>
          </cell>
          <cell r="AG57">
            <v>0</v>
          </cell>
          <cell r="AP57" t="str">
            <v xml:space="preserve"> </v>
          </cell>
          <cell r="AQ57" t="str">
            <v>M</v>
          </cell>
          <cell r="AS57" t="str">
            <v>CONTABILIDAD</v>
          </cell>
        </row>
        <row r="58">
          <cell r="A58" t="str">
            <v>01751030</v>
          </cell>
          <cell r="B58" t="str">
            <v>Jose</v>
          </cell>
          <cell r="C58" t="str">
            <v>Molina</v>
          </cell>
          <cell r="D58" t="str">
            <v>Mazon</v>
          </cell>
          <cell r="E58" t="str">
            <v>AUXILIAR COMERCIAL</v>
          </cell>
          <cell r="F58">
            <v>32515.7</v>
          </cell>
          <cell r="G58">
            <v>2113.5</v>
          </cell>
          <cell r="H58">
            <v>9754.7000000000007</v>
          </cell>
          <cell r="I58">
            <v>0</v>
          </cell>
          <cell r="J58">
            <v>0</v>
          </cell>
          <cell r="S58">
            <v>0</v>
          </cell>
          <cell r="AB58">
            <v>4078.35</v>
          </cell>
          <cell r="AC58">
            <v>4481.3500000000004</v>
          </cell>
          <cell r="AD58">
            <v>6680</v>
          </cell>
          <cell r="AE58">
            <v>1450</v>
          </cell>
          <cell r="AF58">
            <v>0</v>
          </cell>
          <cell r="AG58">
            <v>5168.8</v>
          </cell>
          <cell r="AP58" t="str">
            <v xml:space="preserve"> </v>
          </cell>
          <cell r="AQ58" t="str">
            <v>M</v>
          </cell>
          <cell r="AS58" t="str">
            <v>COMERCIAL</v>
          </cell>
        </row>
        <row r="59">
          <cell r="A59" t="str">
            <v>0176188</v>
          </cell>
          <cell r="B59" t="str">
            <v>Rigoberto</v>
          </cell>
          <cell r="C59" t="str">
            <v>Garcia</v>
          </cell>
          <cell r="D59" t="str">
            <v>Villa</v>
          </cell>
          <cell r="E59" t="str">
            <v>BOMBERO</v>
          </cell>
          <cell r="F59">
            <v>25675.300000000003</v>
          </cell>
          <cell r="G59">
            <v>1668.8999999999999</v>
          </cell>
          <cell r="H59">
            <v>5905.2999999999993</v>
          </cell>
          <cell r="I59">
            <v>0</v>
          </cell>
          <cell r="J59">
            <v>0</v>
          </cell>
          <cell r="N59">
            <v>11134.400000000001</v>
          </cell>
          <cell r="S59">
            <v>0</v>
          </cell>
          <cell r="AB59">
            <v>4900.55</v>
          </cell>
          <cell r="AC59">
            <v>2700</v>
          </cell>
          <cell r="AD59">
            <v>1000</v>
          </cell>
          <cell r="AE59">
            <v>3000</v>
          </cell>
          <cell r="AF59">
            <v>736.75000000000011</v>
          </cell>
          <cell r="AG59">
            <v>1272.05</v>
          </cell>
          <cell r="AP59" t="str">
            <v xml:space="preserve"> </v>
          </cell>
          <cell r="AQ59" t="str">
            <v>M</v>
          </cell>
          <cell r="AR59" t="str">
            <v>S</v>
          </cell>
          <cell r="AS59" t="str">
            <v>OPERACION</v>
          </cell>
        </row>
        <row r="60">
          <cell r="A60" t="str">
            <v>0180189</v>
          </cell>
          <cell r="B60" t="str">
            <v>Sergio Guadalupe</v>
          </cell>
          <cell r="C60" t="str">
            <v>Valdez</v>
          </cell>
          <cell r="D60" t="str">
            <v>Corrales</v>
          </cell>
          <cell r="E60" t="str">
            <v>VELADOR</v>
          </cell>
          <cell r="F60">
            <v>25675.300000000003</v>
          </cell>
          <cell r="G60">
            <v>1668.8999999999999</v>
          </cell>
          <cell r="H60">
            <v>5648.55</v>
          </cell>
          <cell r="I60">
            <v>0</v>
          </cell>
          <cell r="J60">
            <v>0</v>
          </cell>
          <cell r="K60">
            <v>550.18000000000006</v>
          </cell>
          <cell r="L60">
            <v>0</v>
          </cell>
          <cell r="M60">
            <v>3759.6000000000004</v>
          </cell>
          <cell r="P60">
            <v>5442.25</v>
          </cell>
          <cell r="S60">
            <v>0</v>
          </cell>
          <cell r="AB60">
            <v>4296.9799999999996</v>
          </cell>
          <cell r="AC60">
            <v>5787.9</v>
          </cell>
          <cell r="AE60">
            <v>2950</v>
          </cell>
          <cell r="AF60">
            <v>736.75000000000011</v>
          </cell>
          <cell r="AG60">
            <v>6437.9</v>
          </cell>
          <cell r="AP60" t="str">
            <v xml:space="preserve"> </v>
          </cell>
          <cell r="AQ60" t="str">
            <v>M</v>
          </cell>
          <cell r="AR60" t="str">
            <v>S</v>
          </cell>
          <cell r="AS60" t="str">
            <v>OPERACION</v>
          </cell>
        </row>
        <row r="61">
          <cell r="A61" t="str">
            <v>0185111</v>
          </cell>
          <cell r="B61" t="str">
            <v>Guillermo Octavio</v>
          </cell>
          <cell r="C61" t="str">
            <v>Pacheco</v>
          </cell>
          <cell r="D61" t="str">
            <v>Sandoval</v>
          </cell>
          <cell r="E61" t="str">
            <v>ARCHIVO</v>
          </cell>
          <cell r="F61">
            <v>32515.7</v>
          </cell>
          <cell r="G61">
            <v>2113.5</v>
          </cell>
          <cell r="H61">
            <v>9754.7000000000007</v>
          </cell>
          <cell r="I61">
            <v>365.8</v>
          </cell>
          <cell r="J61">
            <v>0</v>
          </cell>
          <cell r="K61">
            <v>557.4</v>
          </cell>
          <cell r="M61">
            <v>3809</v>
          </cell>
          <cell r="S61">
            <v>0</v>
          </cell>
          <cell r="AB61">
            <v>4599.0599999999995</v>
          </cell>
          <cell r="AD61">
            <v>5000</v>
          </cell>
          <cell r="AF61">
            <v>0</v>
          </cell>
          <cell r="AG61">
            <v>0</v>
          </cell>
          <cell r="AP61" t="str">
            <v xml:space="preserve"> </v>
          </cell>
          <cell r="AQ61" t="str">
            <v>M</v>
          </cell>
          <cell r="AS61" t="str">
            <v>CONTRALORIA</v>
          </cell>
        </row>
        <row r="62">
          <cell r="A62" t="str">
            <v>0186183</v>
          </cell>
          <cell r="B62" t="str">
            <v>Juan Jose</v>
          </cell>
          <cell r="C62" t="str">
            <v>Mange</v>
          </cell>
          <cell r="D62" t="str">
            <v>Lopez</v>
          </cell>
          <cell r="E62" t="str">
            <v>DRENAJERO</v>
          </cell>
          <cell r="F62">
            <v>21836.5</v>
          </cell>
          <cell r="G62">
            <v>1419.35</v>
          </cell>
          <cell r="H62">
            <v>4804.0499999999993</v>
          </cell>
          <cell r="I62">
            <v>0</v>
          </cell>
          <cell r="J62">
            <v>0</v>
          </cell>
          <cell r="S62">
            <v>0</v>
          </cell>
          <cell r="AB62">
            <v>1956.55</v>
          </cell>
          <cell r="AC62">
            <v>5611.5</v>
          </cell>
          <cell r="AD62">
            <v>4158</v>
          </cell>
          <cell r="AE62">
            <v>2000</v>
          </cell>
          <cell r="AF62">
            <v>1498.3500000000001</v>
          </cell>
          <cell r="AG62">
            <v>3684.1000000000004</v>
          </cell>
          <cell r="AP62" t="str">
            <v xml:space="preserve"> </v>
          </cell>
          <cell r="AQ62" t="str">
            <v>M</v>
          </cell>
          <cell r="AR62" t="str">
            <v>S</v>
          </cell>
          <cell r="AS62" t="str">
            <v>OPERACION</v>
          </cell>
        </row>
        <row r="63">
          <cell r="A63" t="str">
            <v>018818</v>
          </cell>
          <cell r="B63" t="str">
            <v>Gustavo</v>
          </cell>
          <cell r="C63" t="str">
            <v>Hernandez</v>
          </cell>
          <cell r="D63" t="str">
            <v>Palacios</v>
          </cell>
          <cell r="E63" t="str">
            <v>COORDINADOR DE OPERACION</v>
          </cell>
          <cell r="F63">
            <v>60075.4</v>
          </cell>
          <cell r="G63">
            <v>3904.9</v>
          </cell>
          <cell r="H63">
            <v>18022.599999999999</v>
          </cell>
          <cell r="I63">
            <v>0</v>
          </cell>
          <cell r="J63">
            <v>0</v>
          </cell>
          <cell r="S63">
            <v>0</v>
          </cell>
          <cell r="AB63">
            <v>13042.1</v>
          </cell>
          <cell r="AC63">
            <v>12501.65</v>
          </cell>
          <cell r="AD63">
            <v>11356</v>
          </cell>
          <cell r="AE63">
            <v>9550</v>
          </cell>
          <cell r="AF63">
            <v>100</v>
          </cell>
          <cell r="AG63">
            <v>9476.6</v>
          </cell>
          <cell r="AP63" t="str">
            <v xml:space="preserve"> </v>
          </cell>
          <cell r="AQ63" t="str">
            <v>M</v>
          </cell>
          <cell r="AS63" t="str">
            <v>OPERACION</v>
          </cell>
        </row>
        <row r="64">
          <cell r="A64" t="str">
            <v>0189186</v>
          </cell>
          <cell r="B64" t="str">
            <v>Francisco Guadalupe</v>
          </cell>
          <cell r="C64" t="str">
            <v>Parra</v>
          </cell>
          <cell r="D64" t="str">
            <v>Vizcarra</v>
          </cell>
          <cell r="E64" t="str">
            <v>SERV GRALES OBRA  CHOFER</v>
          </cell>
          <cell r="F64">
            <v>24039.4</v>
          </cell>
          <cell r="G64">
            <v>1562.55</v>
          </cell>
          <cell r="H64">
            <v>4807.9000000000005</v>
          </cell>
          <cell r="I64">
            <v>1577.58</v>
          </cell>
          <cell r="J64">
            <v>2028.32</v>
          </cell>
          <cell r="K64">
            <v>206.06</v>
          </cell>
          <cell r="M64">
            <v>1408.02</v>
          </cell>
          <cell r="S64">
            <v>0</v>
          </cell>
          <cell r="AB64">
            <v>3032.25</v>
          </cell>
          <cell r="AC64">
            <v>4964.8</v>
          </cell>
          <cell r="AF64">
            <v>520.4</v>
          </cell>
          <cell r="AG64">
            <v>0</v>
          </cell>
          <cell r="AP64" t="str">
            <v xml:space="preserve"> </v>
          </cell>
          <cell r="AQ64" t="str">
            <v>M</v>
          </cell>
          <cell r="AR64" t="str">
            <v>S</v>
          </cell>
          <cell r="AS64" t="str">
            <v>OPERACION</v>
          </cell>
        </row>
        <row r="65">
          <cell r="A65" t="str">
            <v>01911822</v>
          </cell>
          <cell r="B65" t="str">
            <v>Homero</v>
          </cell>
          <cell r="C65" t="str">
            <v>Pino</v>
          </cell>
          <cell r="D65" t="str">
            <v>Estrella</v>
          </cell>
          <cell r="E65" t="str">
            <v>OPERADOR DE RETROEXCAVADORA</v>
          </cell>
          <cell r="F65">
            <v>25905.599999999999</v>
          </cell>
          <cell r="G65">
            <v>1683.85</v>
          </cell>
          <cell r="H65">
            <v>5181.1000000000004</v>
          </cell>
          <cell r="I65">
            <v>1360.04</v>
          </cell>
          <cell r="J65">
            <v>2404.3599999999997</v>
          </cell>
          <cell r="K65">
            <v>777.16000000000008</v>
          </cell>
          <cell r="M65">
            <v>5310.6399999999994</v>
          </cell>
          <cell r="Q65">
            <v>900</v>
          </cell>
          <cell r="S65">
            <v>0</v>
          </cell>
          <cell r="AB65">
            <v>4264.18</v>
          </cell>
          <cell r="AC65">
            <v>5548.2000000000007</v>
          </cell>
          <cell r="AD65">
            <v>2500</v>
          </cell>
          <cell r="AF65">
            <v>589.04999999999995</v>
          </cell>
          <cell r="AG65">
            <v>0</v>
          </cell>
          <cell r="AP65" t="str">
            <v xml:space="preserve"> </v>
          </cell>
          <cell r="AQ65" t="str">
            <v>M</v>
          </cell>
          <cell r="AR65" t="str">
            <v>S</v>
          </cell>
          <cell r="AS65" t="str">
            <v>OPERACION</v>
          </cell>
        </row>
        <row r="66">
          <cell r="A66" t="str">
            <v>0193189</v>
          </cell>
          <cell r="B66" t="str">
            <v>Gustavo</v>
          </cell>
          <cell r="C66" t="str">
            <v>Castañeda</v>
          </cell>
          <cell r="D66" t="str">
            <v>Enriquez</v>
          </cell>
          <cell r="E66" t="str">
            <v>VELADOR</v>
          </cell>
          <cell r="F66">
            <v>25675.300000000003</v>
          </cell>
          <cell r="G66">
            <v>1668.8999999999999</v>
          </cell>
          <cell r="H66">
            <v>5135.05</v>
          </cell>
          <cell r="I66">
            <v>3177.32</v>
          </cell>
          <cell r="J66">
            <v>3466.1699999999996</v>
          </cell>
          <cell r="K66">
            <v>330.11</v>
          </cell>
          <cell r="M66">
            <v>2255.7600000000002</v>
          </cell>
          <cell r="S66">
            <v>0</v>
          </cell>
          <cell r="AB66">
            <v>4094.19</v>
          </cell>
          <cell r="AC66">
            <v>5250.2999999999993</v>
          </cell>
          <cell r="AD66">
            <v>5780</v>
          </cell>
          <cell r="AE66">
            <v>3000</v>
          </cell>
          <cell r="AF66">
            <v>1336.75</v>
          </cell>
          <cell r="AG66">
            <v>2337.2999999999997</v>
          </cell>
          <cell r="AP66" t="str">
            <v xml:space="preserve"> </v>
          </cell>
          <cell r="AQ66" t="str">
            <v>M</v>
          </cell>
          <cell r="AR66" t="str">
            <v>S</v>
          </cell>
          <cell r="AS66" t="str">
            <v>OPERACION</v>
          </cell>
        </row>
        <row r="67">
          <cell r="A67" t="str">
            <v>01941814</v>
          </cell>
          <cell r="B67" t="str">
            <v>Hilda Patricia</v>
          </cell>
          <cell r="C67" t="str">
            <v>Aguiar</v>
          </cell>
          <cell r="D67" t="str">
            <v>Sandoval</v>
          </cell>
          <cell r="E67" t="str">
            <v>AUXILIAR OFICINA OPERATIVA</v>
          </cell>
          <cell r="F67">
            <v>28158.899999999998</v>
          </cell>
          <cell r="G67">
            <v>1830.35</v>
          </cell>
          <cell r="H67">
            <v>5462.8399999999992</v>
          </cell>
          <cell r="I67">
            <v>0</v>
          </cell>
          <cell r="J67">
            <v>0</v>
          </cell>
          <cell r="S67">
            <v>0</v>
          </cell>
          <cell r="AB67">
            <v>3115.55</v>
          </cell>
          <cell r="AC67">
            <v>7168.55</v>
          </cell>
          <cell r="AD67">
            <v>5570</v>
          </cell>
          <cell r="AF67">
            <v>561.59999999999991</v>
          </cell>
          <cell r="AG67">
            <v>0</v>
          </cell>
          <cell r="AP67" t="str">
            <v xml:space="preserve"> </v>
          </cell>
          <cell r="AQ67" t="str">
            <v>F</v>
          </cell>
          <cell r="AR67" t="str">
            <v>S</v>
          </cell>
          <cell r="AS67" t="str">
            <v>RECURSOS HUMANOS</v>
          </cell>
        </row>
        <row r="68">
          <cell r="A68" t="str">
            <v>0195182</v>
          </cell>
          <cell r="B68" t="str">
            <v>Marco Antonio</v>
          </cell>
          <cell r="C68" t="str">
            <v>Cusivichan</v>
          </cell>
          <cell r="D68" t="str">
            <v>Nogales</v>
          </cell>
          <cell r="E68" t="str">
            <v>ENCARGADO DE INSTALACION</v>
          </cell>
          <cell r="F68">
            <v>26628</v>
          </cell>
          <cell r="G68">
            <v>1730.8000000000002</v>
          </cell>
          <cell r="H68">
            <v>5059.3</v>
          </cell>
          <cell r="I68">
            <v>399.42</v>
          </cell>
          <cell r="J68">
            <v>0</v>
          </cell>
          <cell r="S68">
            <v>0</v>
          </cell>
          <cell r="AB68">
            <v>2860.8799999999997</v>
          </cell>
          <cell r="AE68">
            <v>2750</v>
          </cell>
          <cell r="AF68">
            <v>596.29999999999995</v>
          </cell>
          <cell r="AG68">
            <v>0</v>
          </cell>
          <cell r="AP68" t="str">
            <v xml:space="preserve"> </v>
          </cell>
          <cell r="AQ68" t="str">
            <v>M</v>
          </cell>
          <cell r="AR68" t="str">
            <v>S</v>
          </cell>
          <cell r="AS68" t="str">
            <v>OPERACION</v>
          </cell>
        </row>
        <row r="69">
          <cell r="A69" t="str">
            <v>0196132</v>
          </cell>
          <cell r="B69" t="str">
            <v>Gildardo</v>
          </cell>
          <cell r="C69" t="str">
            <v>Osuna</v>
          </cell>
          <cell r="D69" t="str">
            <v>Celaya</v>
          </cell>
          <cell r="E69" t="str">
            <v>ENCARGADO DE LIMPIEZA</v>
          </cell>
          <cell r="F69">
            <v>20916</v>
          </cell>
          <cell r="G69">
            <v>1359.5500000000002</v>
          </cell>
          <cell r="H69">
            <v>3974.0499999999997</v>
          </cell>
          <cell r="I69">
            <v>980.43999999999994</v>
          </cell>
          <cell r="J69">
            <v>1411.83</v>
          </cell>
          <cell r="K69">
            <v>268.92</v>
          </cell>
          <cell r="M69">
            <v>1837.62</v>
          </cell>
          <cell r="P69">
            <v>7775.78</v>
          </cell>
          <cell r="S69">
            <v>0</v>
          </cell>
          <cell r="AB69">
            <v>4910.7699999999995</v>
          </cell>
          <cell r="AD69">
            <v>8800</v>
          </cell>
          <cell r="AE69">
            <v>1450</v>
          </cell>
          <cell r="AF69">
            <v>889.15000000000009</v>
          </cell>
          <cell r="AG69">
            <v>0</v>
          </cell>
          <cell r="AP69" t="str">
            <v xml:space="preserve"> </v>
          </cell>
          <cell r="AQ69" t="str">
            <v>M</v>
          </cell>
          <cell r="AR69" t="str">
            <v>S</v>
          </cell>
          <cell r="AS69" t="str">
            <v>RECURSOS HUMANOS</v>
          </cell>
        </row>
        <row r="70">
          <cell r="A70" t="str">
            <v>0199146</v>
          </cell>
          <cell r="B70" t="str">
            <v>Damian Lee</v>
          </cell>
          <cell r="C70" t="str">
            <v>Donn</v>
          </cell>
          <cell r="D70" t="str">
            <v>Nuñez</v>
          </cell>
          <cell r="E70" t="str">
            <v>LECTURISTA COORDINADOR</v>
          </cell>
          <cell r="F70">
            <v>36396.5</v>
          </cell>
          <cell r="G70">
            <v>2365.75</v>
          </cell>
          <cell r="H70">
            <v>10918.95</v>
          </cell>
          <cell r="I70">
            <v>0</v>
          </cell>
          <cell r="J70">
            <v>0</v>
          </cell>
          <cell r="K70">
            <v>1247.8900000000001</v>
          </cell>
          <cell r="M70">
            <v>8527.2000000000007</v>
          </cell>
          <cell r="S70">
            <v>0</v>
          </cell>
          <cell r="AB70">
            <v>7264.47</v>
          </cell>
          <cell r="AC70">
            <v>18472.400000000001</v>
          </cell>
          <cell r="AD70">
            <v>500</v>
          </cell>
          <cell r="AE70">
            <v>1000</v>
          </cell>
          <cell r="AF70">
            <v>0</v>
          </cell>
          <cell r="AG70">
            <v>0</v>
          </cell>
          <cell r="AP70" t="str">
            <v xml:space="preserve"> </v>
          </cell>
          <cell r="AQ70" t="str">
            <v>M</v>
          </cell>
          <cell r="AS70" t="str">
            <v>COMERCIAL</v>
          </cell>
        </row>
        <row r="71">
          <cell r="A71" t="str">
            <v>0201161</v>
          </cell>
          <cell r="B71" t="str">
            <v>Edgardo</v>
          </cell>
          <cell r="C71" t="str">
            <v>Bernal</v>
          </cell>
          <cell r="D71" t="str">
            <v>Preciado</v>
          </cell>
          <cell r="E71" t="str">
            <v>SUPERVISOR DE OBRA</v>
          </cell>
          <cell r="F71">
            <v>57960.7</v>
          </cell>
          <cell r="G71">
            <v>3767.45</v>
          </cell>
          <cell r="H71">
            <v>17388.2</v>
          </cell>
          <cell r="I71">
            <v>0</v>
          </cell>
          <cell r="J71">
            <v>0</v>
          </cell>
          <cell r="S71">
            <v>0</v>
          </cell>
          <cell r="AB71">
            <v>12363.199999999999</v>
          </cell>
          <cell r="AC71">
            <v>6996.45</v>
          </cell>
          <cell r="AD71">
            <v>10750</v>
          </cell>
          <cell r="AF71">
            <v>0</v>
          </cell>
          <cell r="AP71" t="str">
            <v xml:space="preserve"> </v>
          </cell>
          <cell r="AQ71" t="str">
            <v>M</v>
          </cell>
          <cell r="AS71" t="str">
            <v>TECNICO</v>
          </cell>
        </row>
        <row r="72">
          <cell r="A72" t="str">
            <v>0203811</v>
          </cell>
          <cell r="B72" t="str">
            <v>Gibran Rodrigo</v>
          </cell>
          <cell r="C72" t="str">
            <v>Parra</v>
          </cell>
          <cell r="D72" t="str">
            <v>Vizcarra</v>
          </cell>
          <cell r="E72" t="str">
            <v>MECANICO</v>
          </cell>
          <cell r="F72">
            <v>25905.599999999999</v>
          </cell>
          <cell r="G72">
            <v>1683.85</v>
          </cell>
          <cell r="H72">
            <v>4922.05</v>
          </cell>
          <cell r="I72">
            <v>194.29</v>
          </cell>
          <cell r="J72">
            <v>0</v>
          </cell>
          <cell r="K72">
            <v>555.12</v>
          </cell>
          <cell r="M72">
            <v>3793.3199999999997</v>
          </cell>
          <cell r="S72">
            <v>0</v>
          </cell>
          <cell r="AB72">
            <v>3303.19</v>
          </cell>
          <cell r="AC72">
            <v>6103</v>
          </cell>
          <cell r="AD72">
            <v>3855</v>
          </cell>
          <cell r="AE72">
            <v>2300</v>
          </cell>
          <cell r="AF72">
            <v>1139.05</v>
          </cell>
          <cell r="AG72">
            <v>5040.7</v>
          </cell>
          <cell r="AP72" t="str">
            <v xml:space="preserve"> </v>
          </cell>
          <cell r="AQ72" t="str">
            <v>M</v>
          </cell>
          <cell r="AR72" t="str">
            <v>S</v>
          </cell>
          <cell r="AS72" t="str">
            <v>OPERACION</v>
          </cell>
        </row>
        <row r="73">
          <cell r="A73" t="str">
            <v>02041822</v>
          </cell>
          <cell r="B73" t="str">
            <v>Omar Fernando</v>
          </cell>
          <cell r="C73" t="str">
            <v>Quijas</v>
          </cell>
          <cell r="D73" t="str">
            <v>Nogales</v>
          </cell>
          <cell r="E73" t="str">
            <v>OPERADOR DE RETROEXCAVADORA</v>
          </cell>
          <cell r="F73">
            <v>25905.599999999999</v>
          </cell>
          <cell r="G73">
            <v>1683.85</v>
          </cell>
          <cell r="H73">
            <v>4922.05</v>
          </cell>
          <cell r="I73">
            <v>582.88</v>
          </cell>
          <cell r="J73">
            <v>2671.52</v>
          </cell>
          <cell r="K73">
            <v>555.11</v>
          </cell>
          <cell r="M73">
            <v>3793.3099999999995</v>
          </cell>
          <cell r="Q73">
            <v>300</v>
          </cell>
          <cell r="S73">
            <v>0</v>
          </cell>
          <cell r="AB73">
            <v>3926.3199999999997</v>
          </cell>
          <cell r="AD73">
            <v>5220</v>
          </cell>
          <cell r="AF73">
            <v>539.04999999999995</v>
          </cell>
          <cell r="AG73">
            <v>0</v>
          </cell>
          <cell r="AP73" t="str">
            <v xml:space="preserve"> </v>
          </cell>
          <cell r="AQ73" t="str">
            <v>M</v>
          </cell>
          <cell r="AR73" t="str">
            <v>S</v>
          </cell>
          <cell r="AS73" t="str">
            <v>OPERACION</v>
          </cell>
        </row>
        <row r="74">
          <cell r="A74" t="str">
            <v>0205812</v>
          </cell>
          <cell r="B74" t="str">
            <v>Genaro</v>
          </cell>
          <cell r="C74" t="str">
            <v>Corona</v>
          </cell>
          <cell r="D74" t="str">
            <v>Olivas</v>
          </cell>
          <cell r="E74" t="str">
            <v>SOLDADOR</v>
          </cell>
          <cell r="F74">
            <v>23554.3</v>
          </cell>
          <cell r="G74">
            <v>1531.05</v>
          </cell>
          <cell r="H74">
            <v>4475.2999999999993</v>
          </cell>
          <cell r="I74">
            <v>2561.5300000000002</v>
          </cell>
          <cell r="J74">
            <v>3290.25</v>
          </cell>
          <cell r="K74">
            <v>1514.21</v>
          </cell>
          <cell r="M74">
            <v>10347.07</v>
          </cell>
          <cell r="P74">
            <v>4948.6400000000003</v>
          </cell>
          <cell r="Q74">
            <v>300</v>
          </cell>
          <cell r="S74">
            <v>0</v>
          </cell>
          <cell r="AB74">
            <v>6198.09</v>
          </cell>
          <cell r="AC74">
            <v>8582.7999999999993</v>
          </cell>
          <cell r="AD74">
            <v>7086</v>
          </cell>
          <cell r="AE74">
            <v>3000</v>
          </cell>
          <cell r="AF74">
            <v>1365.55</v>
          </cell>
          <cell r="AG74">
            <v>4632.6000000000004</v>
          </cell>
          <cell r="AP74" t="str">
            <v xml:space="preserve"> </v>
          </cell>
          <cell r="AQ74" t="str">
            <v>M</v>
          </cell>
          <cell r="AR74" t="str">
            <v>S</v>
          </cell>
          <cell r="AS74" t="str">
            <v>OPERACION</v>
          </cell>
        </row>
        <row r="75">
          <cell r="A75" t="str">
            <v>0206183</v>
          </cell>
          <cell r="B75" t="str">
            <v>Jesus Alfonso</v>
          </cell>
          <cell r="C75" t="str">
            <v>Luken</v>
          </cell>
          <cell r="D75" t="str">
            <v>Avila</v>
          </cell>
          <cell r="E75" t="str">
            <v>DRENAJERO</v>
          </cell>
          <cell r="F75">
            <v>21836.5</v>
          </cell>
          <cell r="G75">
            <v>1419.35</v>
          </cell>
          <cell r="H75">
            <v>4148.95</v>
          </cell>
          <cell r="I75">
            <v>0</v>
          </cell>
          <cell r="J75">
            <v>0</v>
          </cell>
          <cell r="Q75">
            <v>300</v>
          </cell>
          <cell r="S75">
            <v>0</v>
          </cell>
          <cell r="AB75">
            <v>2004.55</v>
          </cell>
          <cell r="AC75">
            <v>5429.4500000000007</v>
          </cell>
          <cell r="AD75">
            <v>3075</v>
          </cell>
          <cell r="AE75">
            <v>950</v>
          </cell>
          <cell r="AF75">
            <v>1898.3500000000001</v>
          </cell>
          <cell r="AG75">
            <v>0</v>
          </cell>
          <cell r="AP75" t="str">
            <v xml:space="preserve"> </v>
          </cell>
          <cell r="AQ75" t="str">
            <v>M</v>
          </cell>
          <cell r="AR75" t="str">
            <v>S</v>
          </cell>
          <cell r="AS75" t="str">
            <v>OPERACION</v>
          </cell>
        </row>
        <row r="76">
          <cell r="A76" t="str">
            <v>02078138</v>
          </cell>
          <cell r="B76" t="str">
            <v>Ismael Fernando</v>
          </cell>
          <cell r="C76" t="str">
            <v>Aceves</v>
          </cell>
          <cell r="D76" t="str">
            <v>Valenzuela</v>
          </cell>
          <cell r="E76" t="str">
            <v>OPERADOR DE CAMION  VACTOR</v>
          </cell>
          <cell r="F76">
            <v>25905.599999999999</v>
          </cell>
          <cell r="G76">
            <v>1683.85</v>
          </cell>
          <cell r="H76">
            <v>4922.05</v>
          </cell>
          <cell r="I76">
            <v>0</v>
          </cell>
          <cell r="J76">
            <v>582.88</v>
          </cell>
          <cell r="K76">
            <v>111.02</v>
          </cell>
          <cell r="M76">
            <v>758.66</v>
          </cell>
          <cell r="S76">
            <v>0</v>
          </cell>
          <cell r="AB76">
            <v>2872.02</v>
          </cell>
          <cell r="AD76">
            <v>3070</v>
          </cell>
          <cell r="AE76">
            <v>2563.65</v>
          </cell>
          <cell r="AF76">
            <v>539.04999999999995</v>
          </cell>
          <cell r="AG76">
            <v>4942.7</v>
          </cell>
          <cell r="AP76" t="str">
            <v xml:space="preserve"> </v>
          </cell>
          <cell r="AQ76" t="str">
            <v>M</v>
          </cell>
          <cell r="AR76" t="str">
            <v>S</v>
          </cell>
          <cell r="AS76" t="str">
            <v>OPERACION</v>
          </cell>
        </row>
        <row r="77">
          <cell r="A77" t="str">
            <v>0209184</v>
          </cell>
          <cell r="B77" t="str">
            <v>Hernan</v>
          </cell>
          <cell r="C77" t="str">
            <v>Rubio</v>
          </cell>
          <cell r="D77" t="str">
            <v>Rosas</v>
          </cell>
          <cell r="E77" t="str">
            <v>FONTANERO</v>
          </cell>
          <cell r="F77">
            <v>21386.399999999998</v>
          </cell>
          <cell r="G77">
            <v>1390.1</v>
          </cell>
          <cell r="H77">
            <v>4063.3999999999996</v>
          </cell>
          <cell r="I77">
            <v>1844.5800000000004</v>
          </cell>
          <cell r="J77">
            <v>2165.37</v>
          </cell>
          <cell r="K77">
            <v>1008.2099999999998</v>
          </cell>
          <cell r="M77">
            <v>6889.47</v>
          </cell>
          <cell r="P77">
            <v>8750.3900000000012</v>
          </cell>
          <cell r="S77">
            <v>0</v>
          </cell>
          <cell r="AB77">
            <v>5343.92</v>
          </cell>
          <cell r="AD77">
            <v>7243</v>
          </cell>
          <cell r="AE77">
            <v>4700</v>
          </cell>
          <cell r="AF77">
            <v>3093.85</v>
          </cell>
          <cell r="AG77">
            <v>988.12</v>
          </cell>
          <cell r="AP77" t="str">
            <v xml:space="preserve"> </v>
          </cell>
          <cell r="AQ77" t="str">
            <v>M</v>
          </cell>
          <cell r="AR77" t="str">
            <v>S</v>
          </cell>
          <cell r="AS77" t="str">
            <v>OPERACION</v>
          </cell>
        </row>
        <row r="78">
          <cell r="A78" t="str">
            <v>0211184</v>
          </cell>
          <cell r="B78" t="str">
            <v>Juan Ramon</v>
          </cell>
          <cell r="C78" t="str">
            <v>Cruz</v>
          </cell>
          <cell r="D78" t="str">
            <v>Gallegos</v>
          </cell>
          <cell r="E78" t="str">
            <v>FONTANERO</v>
          </cell>
          <cell r="F78">
            <v>21386.399999999998</v>
          </cell>
          <cell r="G78">
            <v>1390.1</v>
          </cell>
          <cell r="H78">
            <v>4063.3999999999996</v>
          </cell>
          <cell r="I78">
            <v>240.6</v>
          </cell>
          <cell r="J78">
            <v>0</v>
          </cell>
          <cell r="S78">
            <v>0</v>
          </cell>
          <cell r="AB78">
            <v>1900.0200000000002</v>
          </cell>
          <cell r="AC78">
            <v>3037.6499999999996</v>
          </cell>
          <cell r="AD78">
            <v>3260</v>
          </cell>
          <cell r="AE78">
            <v>1650</v>
          </cell>
          <cell r="AF78">
            <v>1293.8499999999999</v>
          </cell>
          <cell r="AG78">
            <v>3345.04</v>
          </cell>
          <cell r="AP78" t="str">
            <v xml:space="preserve"> </v>
          </cell>
          <cell r="AQ78" t="str">
            <v>M</v>
          </cell>
          <cell r="AR78" t="str">
            <v>S</v>
          </cell>
          <cell r="AS78" t="str">
            <v>OPERACION</v>
          </cell>
        </row>
        <row r="79">
          <cell r="A79" t="str">
            <v>02131034</v>
          </cell>
          <cell r="B79" t="str">
            <v>Jose Omar</v>
          </cell>
          <cell r="C79" t="str">
            <v>Garcia</v>
          </cell>
          <cell r="D79" t="str">
            <v>Cervantes</v>
          </cell>
          <cell r="E79" t="str">
            <v>SECRETARIO GENERAL</v>
          </cell>
          <cell r="F79">
            <v>34189.4</v>
          </cell>
          <cell r="G79">
            <v>2222.2999999999997</v>
          </cell>
          <cell r="H79">
            <v>6496</v>
          </cell>
          <cell r="I79">
            <v>0</v>
          </cell>
          <cell r="J79">
            <v>0</v>
          </cell>
          <cell r="N79">
            <v>20513.649999999998</v>
          </cell>
          <cell r="S79">
            <v>0</v>
          </cell>
          <cell r="AB79">
            <v>8840.8000000000011</v>
          </cell>
          <cell r="AC79">
            <v>8154.55</v>
          </cell>
          <cell r="AD79">
            <v>4445</v>
          </cell>
          <cell r="AE79">
            <v>2727.25</v>
          </cell>
          <cell r="AF79">
            <v>3721.9</v>
          </cell>
          <cell r="AG79">
            <v>5007.0999999999995</v>
          </cell>
          <cell r="AP79" t="str">
            <v xml:space="preserve"> </v>
          </cell>
          <cell r="AQ79" t="str">
            <v>M</v>
          </cell>
          <cell r="AR79" t="str">
            <v>S</v>
          </cell>
          <cell r="AS79" t="str">
            <v>OPERACION</v>
          </cell>
        </row>
        <row r="80">
          <cell r="A80" t="str">
            <v>0214183</v>
          </cell>
          <cell r="B80" t="str">
            <v>Jose Alfredo</v>
          </cell>
          <cell r="C80" t="str">
            <v>Moreno</v>
          </cell>
          <cell r="D80" t="str">
            <v xml:space="preserve">Barraza </v>
          </cell>
          <cell r="E80" t="str">
            <v>DRENAJERO</v>
          </cell>
          <cell r="F80">
            <v>21836.5</v>
          </cell>
          <cell r="G80">
            <v>1419.35</v>
          </cell>
          <cell r="H80">
            <v>4148.95</v>
          </cell>
          <cell r="I80">
            <v>0</v>
          </cell>
          <cell r="J80">
            <v>614.15</v>
          </cell>
          <cell r="K80">
            <v>93.58</v>
          </cell>
          <cell r="M80">
            <v>639.5</v>
          </cell>
          <cell r="Q80">
            <v>600</v>
          </cell>
          <cell r="S80">
            <v>0</v>
          </cell>
          <cell r="AB80">
            <v>2206.62</v>
          </cell>
          <cell r="AC80">
            <v>7442.25</v>
          </cell>
          <cell r="AD80">
            <v>5895</v>
          </cell>
          <cell r="AE80">
            <v>2500</v>
          </cell>
          <cell r="AF80">
            <v>998.34999999999991</v>
          </cell>
          <cell r="AG80">
            <v>0</v>
          </cell>
          <cell r="AP80" t="str">
            <v xml:space="preserve"> </v>
          </cell>
          <cell r="AQ80" t="str">
            <v>M</v>
          </cell>
          <cell r="AR80" t="str">
            <v>S</v>
          </cell>
          <cell r="AS80" t="str">
            <v>OPERACION</v>
          </cell>
        </row>
        <row r="81">
          <cell r="A81" t="str">
            <v>0215183</v>
          </cell>
          <cell r="B81" t="str">
            <v>Francisco Javier</v>
          </cell>
          <cell r="C81" t="str">
            <v>Vasquez</v>
          </cell>
          <cell r="D81" t="str">
            <v>Carrillo</v>
          </cell>
          <cell r="E81" t="str">
            <v>DRENAJERO</v>
          </cell>
          <cell r="F81">
            <v>21836.5</v>
          </cell>
          <cell r="G81">
            <v>1419.35</v>
          </cell>
          <cell r="H81">
            <v>4017.91</v>
          </cell>
          <cell r="I81">
            <v>0</v>
          </cell>
          <cell r="J81">
            <v>0</v>
          </cell>
          <cell r="K81">
            <v>374.34</v>
          </cell>
          <cell r="L81">
            <v>0</v>
          </cell>
          <cell r="M81">
            <v>2557.98</v>
          </cell>
          <cell r="Q81">
            <v>600</v>
          </cell>
          <cell r="S81">
            <v>0</v>
          </cell>
          <cell r="AB81">
            <v>2330.9899999999998</v>
          </cell>
          <cell r="AC81">
            <v>6401.9500000000007</v>
          </cell>
          <cell r="AD81">
            <v>5330</v>
          </cell>
          <cell r="AE81">
            <v>2500</v>
          </cell>
          <cell r="AF81">
            <v>1298.3499999999999</v>
          </cell>
          <cell r="AG81">
            <v>2361.8000000000002</v>
          </cell>
          <cell r="AP81" t="str">
            <v xml:space="preserve"> </v>
          </cell>
          <cell r="AQ81" t="str">
            <v>M</v>
          </cell>
          <cell r="AR81" t="str">
            <v>S</v>
          </cell>
          <cell r="AS81" t="str">
            <v>OPERACION</v>
          </cell>
        </row>
        <row r="82">
          <cell r="A82" t="str">
            <v>0218112</v>
          </cell>
          <cell r="B82" t="str">
            <v>Eleazar</v>
          </cell>
          <cell r="C82" t="str">
            <v>Solis</v>
          </cell>
          <cell r="D82" t="str">
            <v>Noriega</v>
          </cell>
          <cell r="E82" t="str">
            <v>AUX DE CONTRALORIA Y ADMINISTRATIVO</v>
          </cell>
          <cell r="F82">
            <v>43783.6</v>
          </cell>
          <cell r="G82">
            <v>2845.9500000000003</v>
          </cell>
          <cell r="H82">
            <v>13135.1</v>
          </cell>
          <cell r="I82">
            <v>492.57</v>
          </cell>
          <cell r="J82">
            <v>0</v>
          </cell>
          <cell r="S82">
            <v>0</v>
          </cell>
          <cell r="AB82">
            <v>8063.71</v>
          </cell>
          <cell r="AF82">
            <v>0</v>
          </cell>
          <cell r="AG82">
            <v>0</v>
          </cell>
          <cell r="AP82" t="str">
            <v xml:space="preserve"> </v>
          </cell>
          <cell r="AQ82" t="str">
            <v>M</v>
          </cell>
          <cell r="AS82" t="str">
            <v>CONTRALORIA</v>
          </cell>
        </row>
        <row r="83">
          <cell r="A83" t="str">
            <v>02191822</v>
          </cell>
          <cell r="B83" t="str">
            <v>Luis Manuel</v>
          </cell>
          <cell r="C83" t="str">
            <v>Garcia</v>
          </cell>
          <cell r="D83" t="str">
            <v>Estrada</v>
          </cell>
          <cell r="E83" t="str">
            <v>OPERADOR DE RETROEXCAVADORA</v>
          </cell>
          <cell r="F83">
            <v>25905.599999999999</v>
          </cell>
          <cell r="G83">
            <v>1683.85</v>
          </cell>
          <cell r="H83">
            <v>4663</v>
          </cell>
          <cell r="I83">
            <v>453.35</v>
          </cell>
          <cell r="J83">
            <v>2792.95</v>
          </cell>
          <cell r="K83">
            <v>444.08</v>
          </cell>
          <cell r="L83">
            <v>0</v>
          </cell>
          <cell r="M83">
            <v>3034.64</v>
          </cell>
          <cell r="Q83">
            <v>600</v>
          </cell>
          <cell r="S83">
            <v>0</v>
          </cell>
          <cell r="AB83">
            <v>3694.75</v>
          </cell>
          <cell r="AD83">
            <v>5583</v>
          </cell>
          <cell r="AE83">
            <v>2500</v>
          </cell>
          <cell r="AF83">
            <v>1789.05</v>
          </cell>
          <cell r="AG83">
            <v>4594.1000000000004</v>
          </cell>
          <cell r="AP83" t="str">
            <v xml:space="preserve"> </v>
          </cell>
          <cell r="AQ83" t="str">
            <v>M</v>
          </cell>
          <cell r="AR83" t="str">
            <v>S</v>
          </cell>
          <cell r="AS83" t="str">
            <v>OPERACION</v>
          </cell>
        </row>
        <row r="84">
          <cell r="A84" t="str">
            <v>0220184</v>
          </cell>
          <cell r="B84" t="str">
            <v>Luis Alberto</v>
          </cell>
          <cell r="C84" t="str">
            <v>Lopez</v>
          </cell>
          <cell r="D84" t="str">
            <v>Lopez</v>
          </cell>
          <cell r="E84" t="str">
            <v>FONTANERO</v>
          </cell>
          <cell r="F84">
            <v>21386.399999999998</v>
          </cell>
          <cell r="G84">
            <v>1390.1</v>
          </cell>
          <cell r="H84">
            <v>3764.0099999999998</v>
          </cell>
          <cell r="I84">
            <v>401</v>
          </cell>
          <cell r="J84">
            <v>240.6</v>
          </cell>
          <cell r="K84">
            <v>91.66</v>
          </cell>
          <cell r="M84">
            <v>626.32000000000005</v>
          </cell>
          <cell r="Q84">
            <v>300</v>
          </cell>
          <cell r="S84">
            <v>0</v>
          </cell>
          <cell r="AB84">
            <v>2052.09</v>
          </cell>
          <cell r="AC84">
            <v>7744.2999999999993</v>
          </cell>
          <cell r="AD84">
            <v>9110</v>
          </cell>
          <cell r="AE84">
            <v>3750</v>
          </cell>
          <cell r="AF84">
            <v>1343.85</v>
          </cell>
          <cell r="AG84">
            <v>2186.1000000000004</v>
          </cell>
          <cell r="AP84" t="str">
            <v xml:space="preserve"> </v>
          </cell>
          <cell r="AQ84" t="str">
            <v>M</v>
          </cell>
          <cell r="AR84" t="str">
            <v>S</v>
          </cell>
          <cell r="AS84" t="str">
            <v>OPERACION</v>
          </cell>
        </row>
        <row r="85">
          <cell r="A85" t="str">
            <v>0221184</v>
          </cell>
          <cell r="B85" t="str">
            <v>Alfredo</v>
          </cell>
          <cell r="C85" t="str">
            <v>Ruiz</v>
          </cell>
          <cell r="D85" t="str">
            <v>Tevaqui</v>
          </cell>
          <cell r="E85" t="str">
            <v>FONTANERO</v>
          </cell>
          <cell r="F85">
            <v>21386.399999999998</v>
          </cell>
          <cell r="G85">
            <v>1390.1</v>
          </cell>
          <cell r="H85">
            <v>3635.7</v>
          </cell>
          <cell r="I85">
            <v>240.6</v>
          </cell>
          <cell r="J85">
            <v>0</v>
          </cell>
          <cell r="L85">
            <v>0</v>
          </cell>
          <cell r="Q85">
            <v>300</v>
          </cell>
          <cell r="S85">
            <v>0</v>
          </cell>
          <cell r="AB85">
            <v>1948.02</v>
          </cell>
          <cell r="AC85">
            <v>3488.3999999999996</v>
          </cell>
          <cell r="AE85">
            <v>3000</v>
          </cell>
          <cell r="AF85">
            <v>1143.8499999999999</v>
          </cell>
          <cell r="AG85">
            <v>0</v>
          </cell>
          <cell r="AP85" t="str">
            <v xml:space="preserve"> </v>
          </cell>
          <cell r="AQ85" t="str">
            <v>M</v>
          </cell>
          <cell r="AR85" t="str">
            <v>S</v>
          </cell>
          <cell r="AS85" t="str">
            <v>OPERACION</v>
          </cell>
        </row>
        <row r="86">
          <cell r="A86" t="str">
            <v>0222184</v>
          </cell>
          <cell r="B86" t="str">
            <v>Luis Ravi</v>
          </cell>
          <cell r="C86" t="str">
            <v>Solis</v>
          </cell>
          <cell r="D86" t="str">
            <v>Hernandez</v>
          </cell>
          <cell r="E86" t="str">
            <v>FONTANERO</v>
          </cell>
          <cell r="F86">
            <v>21386.399999999998</v>
          </cell>
          <cell r="G86">
            <v>1390.1</v>
          </cell>
          <cell r="H86">
            <v>3635.7</v>
          </cell>
          <cell r="I86">
            <v>1122.79</v>
          </cell>
          <cell r="J86">
            <v>3067.62</v>
          </cell>
          <cell r="K86">
            <v>366.63</v>
          </cell>
          <cell r="M86">
            <v>2505.2700000000004</v>
          </cell>
          <cell r="Q86">
            <v>900</v>
          </cell>
          <cell r="S86">
            <v>0</v>
          </cell>
          <cell r="AB86">
            <v>2942.38</v>
          </cell>
          <cell r="AC86">
            <v>5400.1</v>
          </cell>
          <cell r="AD86">
            <v>3525</v>
          </cell>
          <cell r="AE86">
            <v>1900</v>
          </cell>
          <cell r="AF86">
            <v>1193.8499999999999</v>
          </cell>
          <cell r="AG86">
            <v>5041.3999999999996</v>
          </cell>
          <cell r="AP86" t="str">
            <v xml:space="preserve"> </v>
          </cell>
          <cell r="AQ86" t="str">
            <v>M</v>
          </cell>
          <cell r="AR86" t="str">
            <v>S</v>
          </cell>
          <cell r="AS86" t="str">
            <v>OPERACION</v>
          </cell>
        </row>
        <row r="87">
          <cell r="A87" t="str">
            <v>0223185</v>
          </cell>
          <cell r="B87" t="str">
            <v>Jesus Ivan</v>
          </cell>
          <cell r="C87" t="str">
            <v>Madera</v>
          </cell>
          <cell r="D87" t="str">
            <v>Lopez</v>
          </cell>
          <cell r="E87" t="str">
            <v>BACHEADOR</v>
          </cell>
          <cell r="F87">
            <v>4186.9799999999996</v>
          </cell>
          <cell r="G87">
            <v>272.14999999999998</v>
          </cell>
          <cell r="H87">
            <v>711.79</v>
          </cell>
          <cell r="I87">
            <v>0</v>
          </cell>
          <cell r="J87">
            <v>0</v>
          </cell>
          <cell r="Q87">
            <v>300</v>
          </cell>
          <cell r="S87">
            <v>0</v>
          </cell>
          <cell r="AB87">
            <v>408.58</v>
          </cell>
          <cell r="AC87">
            <v>1297.58</v>
          </cell>
          <cell r="AD87">
            <v>760</v>
          </cell>
          <cell r="AE87">
            <v>500</v>
          </cell>
          <cell r="AF87">
            <v>91.87</v>
          </cell>
          <cell r="AP87" t="str">
            <v xml:space="preserve"> </v>
          </cell>
          <cell r="AQ87" t="str">
            <v>M</v>
          </cell>
          <cell r="AR87" t="str">
            <v>S</v>
          </cell>
          <cell r="AS87" t="str">
            <v>OPERACION</v>
          </cell>
        </row>
        <row r="88">
          <cell r="A88" t="str">
            <v>02238131</v>
          </cell>
          <cell r="B88" t="str">
            <v>Jesus Ivan</v>
          </cell>
          <cell r="C88" t="str">
            <v>Madera</v>
          </cell>
          <cell r="D88" t="str">
            <v>Lopez</v>
          </cell>
          <cell r="E88" t="str">
            <v>PEON ALBAÑIL</v>
          </cell>
          <cell r="F88">
            <v>15955.52</v>
          </cell>
          <cell r="G88">
            <v>1037.1199999999999</v>
          </cell>
          <cell r="H88">
            <v>2712.44</v>
          </cell>
          <cell r="I88">
            <v>149.58000000000001</v>
          </cell>
          <cell r="J88">
            <v>0</v>
          </cell>
          <cell r="S88">
            <v>2770.46</v>
          </cell>
          <cell r="AB88">
            <v>1459.09</v>
          </cell>
          <cell r="AC88">
            <v>5190.32</v>
          </cell>
          <cell r="AD88">
            <v>3040</v>
          </cell>
          <cell r="AE88">
            <v>4600</v>
          </cell>
          <cell r="AF88">
            <v>439.56</v>
          </cell>
          <cell r="AP88" t="str">
            <v xml:space="preserve"> </v>
          </cell>
          <cell r="AQ88" t="str">
            <v>M</v>
          </cell>
          <cell r="AR88" t="str">
            <v>S</v>
          </cell>
          <cell r="AS88" t="str">
            <v>OPERACION</v>
          </cell>
        </row>
        <row r="89">
          <cell r="A89" t="str">
            <v>0224184</v>
          </cell>
          <cell r="B89" t="str">
            <v>Noe Ruben</v>
          </cell>
          <cell r="C89" t="str">
            <v>Aceves</v>
          </cell>
          <cell r="D89" t="str">
            <v>Celaya</v>
          </cell>
          <cell r="E89" t="str">
            <v>FONTANERO</v>
          </cell>
          <cell r="F89">
            <v>4277.28</v>
          </cell>
          <cell r="G89">
            <v>278.02</v>
          </cell>
          <cell r="H89">
            <v>727.14</v>
          </cell>
          <cell r="I89">
            <v>0</v>
          </cell>
          <cell r="J89">
            <v>0</v>
          </cell>
          <cell r="Q89">
            <v>300</v>
          </cell>
          <cell r="S89">
            <v>0</v>
          </cell>
          <cell r="AB89">
            <v>423.97</v>
          </cell>
          <cell r="AC89">
            <v>1554.18</v>
          </cell>
          <cell r="AD89">
            <v>753</v>
          </cell>
          <cell r="AE89">
            <v>550</v>
          </cell>
          <cell r="AF89">
            <v>92.77000000000001</v>
          </cell>
          <cell r="AG89">
            <v>604.79999999999995</v>
          </cell>
          <cell r="AP89" t="str">
            <v xml:space="preserve"> </v>
          </cell>
          <cell r="AQ89" t="str">
            <v>M</v>
          </cell>
          <cell r="AR89" t="str">
            <v>S</v>
          </cell>
          <cell r="AS89" t="str">
            <v>OPERACION</v>
          </cell>
        </row>
        <row r="90">
          <cell r="A90" t="str">
            <v>02248111</v>
          </cell>
          <cell r="B90" t="str">
            <v>Noe Ruben</v>
          </cell>
          <cell r="C90" t="str">
            <v>Aceves</v>
          </cell>
          <cell r="D90" t="str">
            <v>Celaya</v>
          </cell>
          <cell r="E90" t="str">
            <v>PEON AUXILIAR DE TALLERES</v>
          </cell>
          <cell r="F90">
            <v>15793.12</v>
          </cell>
          <cell r="G90">
            <v>1026.56</v>
          </cell>
          <cell r="H90">
            <v>2684.84</v>
          </cell>
          <cell r="I90">
            <v>370.15</v>
          </cell>
          <cell r="J90">
            <v>666.28</v>
          </cell>
          <cell r="Q90">
            <v>300</v>
          </cell>
          <cell r="S90">
            <v>0</v>
          </cell>
          <cell r="AB90">
            <v>1488.09</v>
          </cell>
          <cell r="AC90">
            <v>6216.72</v>
          </cell>
          <cell r="AD90">
            <v>3012</v>
          </cell>
          <cell r="AE90">
            <v>2200</v>
          </cell>
          <cell r="AF90">
            <v>987.92000000000007</v>
          </cell>
          <cell r="AG90">
            <v>2419.1999999999998</v>
          </cell>
          <cell r="AP90" t="str">
            <v xml:space="preserve"> </v>
          </cell>
          <cell r="AQ90" t="str">
            <v>M</v>
          </cell>
          <cell r="AR90" t="str">
            <v>S</v>
          </cell>
          <cell r="AS90" t="str">
            <v>OPERACION</v>
          </cell>
        </row>
        <row r="91">
          <cell r="A91" t="str">
            <v>0225122</v>
          </cell>
          <cell r="B91" t="str">
            <v>Bernardo</v>
          </cell>
          <cell r="C91" t="str">
            <v>Campuzano</v>
          </cell>
          <cell r="D91" t="str">
            <v>Torres</v>
          </cell>
          <cell r="E91" t="str">
            <v>COMPRAS Y PRESUPUESTOS</v>
          </cell>
          <cell r="F91">
            <v>36396.5</v>
          </cell>
          <cell r="G91">
            <v>2365.75</v>
          </cell>
          <cell r="H91">
            <v>10918.95</v>
          </cell>
          <cell r="I91">
            <v>409.46</v>
          </cell>
          <cell r="J91">
            <v>0</v>
          </cell>
          <cell r="K91">
            <v>155.99</v>
          </cell>
          <cell r="M91">
            <v>1065.9000000000001</v>
          </cell>
          <cell r="S91">
            <v>0</v>
          </cell>
          <cell r="AB91">
            <v>6038.24</v>
          </cell>
          <cell r="AC91">
            <v>5642</v>
          </cell>
          <cell r="AD91">
            <v>2780</v>
          </cell>
          <cell r="AE91">
            <v>7500</v>
          </cell>
          <cell r="AF91">
            <v>0</v>
          </cell>
          <cell r="AG91">
            <v>3061.8</v>
          </cell>
          <cell r="AP91" t="str">
            <v xml:space="preserve"> </v>
          </cell>
          <cell r="AQ91" t="str">
            <v>M</v>
          </cell>
          <cell r="AS91" t="str">
            <v>OPERACION</v>
          </cell>
        </row>
        <row r="92">
          <cell r="A92" t="str">
            <v>022814</v>
          </cell>
          <cell r="B92" t="str">
            <v>Karina</v>
          </cell>
          <cell r="C92" t="str">
            <v>Nieblas</v>
          </cell>
          <cell r="D92" t="str">
            <v>Valenzuela</v>
          </cell>
          <cell r="E92" t="str">
            <v>COORD REL PUBLICAS Y COMERCIALIZACION</v>
          </cell>
          <cell r="F92">
            <v>60075.4</v>
          </cell>
          <cell r="G92">
            <v>3904.9</v>
          </cell>
          <cell r="H92">
            <v>18022.599999999999</v>
          </cell>
          <cell r="I92">
            <v>0</v>
          </cell>
          <cell r="J92">
            <v>0</v>
          </cell>
          <cell r="S92">
            <v>0</v>
          </cell>
          <cell r="AB92">
            <v>13042.1</v>
          </cell>
          <cell r="AC92">
            <v>4311.5</v>
          </cell>
          <cell r="AD92">
            <v>5000</v>
          </cell>
          <cell r="AE92">
            <v>945</v>
          </cell>
          <cell r="AF92">
            <v>0</v>
          </cell>
          <cell r="AP92" t="str">
            <v xml:space="preserve"> </v>
          </cell>
          <cell r="AQ92" t="str">
            <v>F</v>
          </cell>
          <cell r="AS92" t="str">
            <v>COMERCIAL</v>
          </cell>
        </row>
        <row r="93">
          <cell r="A93" t="str">
            <v>0232145</v>
          </cell>
          <cell r="B93" t="str">
            <v>Jose Jesus</v>
          </cell>
          <cell r="C93" t="str">
            <v>Gomez</v>
          </cell>
          <cell r="D93" t="str">
            <v>Araiza</v>
          </cell>
          <cell r="E93" t="str">
            <v>INSPECTOR DE SERVICIO</v>
          </cell>
          <cell r="F93">
            <v>27500.9</v>
          </cell>
          <cell r="G93">
            <v>1787.55</v>
          </cell>
          <cell r="H93">
            <v>8250.25</v>
          </cell>
          <cell r="I93">
            <v>309.39</v>
          </cell>
          <cell r="J93">
            <v>0</v>
          </cell>
          <cell r="K93">
            <v>117.86</v>
          </cell>
          <cell r="M93">
            <v>805.38</v>
          </cell>
          <cell r="S93">
            <v>0</v>
          </cell>
          <cell r="AB93">
            <v>3099.16</v>
          </cell>
          <cell r="AC93">
            <v>9550.7000000000007</v>
          </cell>
          <cell r="AD93">
            <v>5295</v>
          </cell>
          <cell r="AE93">
            <v>4100</v>
          </cell>
          <cell r="AF93">
            <v>0</v>
          </cell>
          <cell r="AG93">
            <v>4605.2999999999993</v>
          </cell>
          <cell r="AP93" t="str">
            <v xml:space="preserve"> </v>
          </cell>
          <cell r="AQ93" t="str">
            <v>M</v>
          </cell>
          <cell r="AS93" t="str">
            <v>COMERCIAL</v>
          </cell>
        </row>
        <row r="94">
          <cell r="A94" t="str">
            <v>02331812</v>
          </cell>
          <cell r="B94" t="str">
            <v>Dagoberto</v>
          </cell>
          <cell r="C94" t="str">
            <v>Martinez</v>
          </cell>
          <cell r="D94" t="str">
            <v>Montaño</v>
          </cell>
          <cell r="E94" t="str">
            <v>PEON</v>
          </cell>
          <cell r="F94">
            <v>15672.72</v>
          </cell>
          <cell r="G94">
            <v>1018.72</v>
          </cell>
          <cell r="H94">
            <v>2507.64</v>
          </cell>
          <cell r="I94">
            <v>220.4</v>
          </cell>
          <cell r="J94">
            <v>881.59</v>
          </cell>
          <cell r="K94">
            <v>587.72</v>
          </cell>
          <cell r="L94">
            <v>0</v>
          </cell>
          <cell r="M94">
            <v>4016.13</v>
          </cell>
          <cell r="P94">
            <v>1550.35</v>
          </cell>
          <cell r="S94">
            <v>0</v>
          </cell>
          <cell r="AB94">
            <v>2303.2799999999997</v>
          </cell>
          <cell r="AE94">
            <v>2000</v>
          </cell>
          <cell r="AF94">
            <v>886.72</v>
          </cell>
          <cell r="AG94">
            <v>2567.04</v>
          </cell>
          <cell r="AP94" t="str">
            <v xml:space="preserve"> </v>
          </cell>
          <cell r="AQ94" t="str">
            <v>M</v>
          </cell>
          <cell r="AR94" t="str">
            <v>S</v>
          </cell>
          <cell r="AS94" t="str">
            <v>OPERACION</v>
          </cell>
        </row>
        <row r="95">
          <cell r="A95" t="str">
            <v>02338131</v>
          </cell>
          <cell r="B95" t="str">
            <v>Dagoberto</v>
          </cell>
          <cell r="C95" t="str">
            <v>Martinez</v>
          </cell>
          <cell r="D95" t="str">
            <v>Montaño</v>
          </cell>
          <cell r="E95" t="str">
            <v>PEON ALBAÑIL</v>
          </cell>
          <cell r="F95">
            <v>3988.88</v>
          </cell>
          <cell r="G95">
            <v>259.27999999999997</v>
          </cell>
          <cell r="H95">
            <v>638.22</v>
          </cell>
          <cell r="I95">
            <v>0</v>
          </cell>
          <cell r="J95">
            <v>0</v>
          </cell>
          <cell r="S95">
            <v>0</v>
          </cell>
          <cell r="AB95">
            <v>336.03</v>
          </cell>
          <cell r="AE95">
            <v>550</v>
          </cell>
          <cell r="AF95">
            <v>89.89</v>
          </cell>
          <cell r="AG95">
            <v>641.76</v>
          </cell>
          <cell r="AP95" t="str">
            <v xml:space="preserve"> </v>
          </cell>
          <cell r="AQ95" t="str">
            <v>M</v>
          </cell>
          <cell r="AR95" t="str">
            <v>S</v>
          </cell>
          <cell r="AS95" t="str">
            <v>OPERACION</v>
          </cell>
        </row>
        <row r="96">
          <cell r="A96" t="str">
            <v>02341812</v>
          </cell>
          <cell r="B96" t="str">
            <v>Joaquin Esteban</v>
          </cell>
          <cell r="C96" t="str">
            <v>Solis</v>
          </cell>
          <cell r="D96" t="str">
            <v>Rivera</v>
          </cell>
          <cell r="E96" t="str">
            <v>PEON</v>
          </cell>
          <cell r="F96">
            <v>19590.899999999998</v>
          </cell>
          <cell r="G96">
            <v>1273.4000000000001</v>
          </cell>
          <cell r="H96">
            <v>2938.65</v>
          </cell>
          <cell r="I96">
            <v>0</v>
          </cell>
          <cell r="J96">
            <v>0</v>
          </cell>
          <cell r="K96">
            <v>83.96</v>
          </cell>
          <cell r="M96">
            <v>573.73</v>
          </cell>
          <cell r="Q96">
            <v>300</v>
          </cell>
          <cell r="S96">
            <v>0</v>
          </cell>
          <cell r="AB96">
            <v>1706.9499999999998</v>
          </cell>
          <cell r="AC96">
            <v>5134.6500000000005</v>
          </cell>
          <cell r="AD96">
            <v>2720</v>
          </cell>
          <cell r="AE96">
            <v>800</v>
          </cell>
          <cell r="AF96">
            <v>875.9</v>
          </cell>
          <cell r="AG96">
            <v>666.82</v>
          </cell>
          <cell r="AP96" t="str">
            <v xml:space="preserve"> </v>
          </cell>
          <cell r="AQ96" t="str">
            <v>M</v>
          </cell>
          <cell r="AR96" t="str">
            <v>S</v>
          </cell>
          <cell r="AS96" t="str">
            <v>OPERACION</v>
          </cell>
        </row>
        <row r="97">
          <cell r="A97" t="str">
            <v>02361812</v>
          </cell>
          <cell r="B97" t="str">
            <v>Marco Antonio</v>
          </cell>
          <cell r="C97" t="str">
            <v>Rojas</v>
          </cell>
          <cell r="D97" t="str">
            <v>Luquez</v>
          </cell>
          <cell r="E97" t="str">
            <v>PEON</v>
          </cell>
          <cell r="F97">
            <v>19590.899999999998</v>
          </cell>
          <cell r="G97">
            <v>1273.4000000000001</v>
          </cell>
          <cell r="H97">
            <v>2938.65</v>
          </cell>
          <cell r="I97">
            <v>220.4</v>
          </cell>
          <cell r="J97">
            <v>55.1</v>
          </cell>
          <cell r="K97">
            <v>503.76</v>
          </cell>
          <cell r="M97">
            <v>3442.4000000000005</v>
          </cell>
          <cell r="Q97">
            <v>300</v>
          </cell>
          <cell r="S97">
            <v>0</v>
          </cell>
          <cell r="AB97">
            <v>2048.12</v>
          </cell>
          <cell r="AD97">
            <v>2935</v>
          </cell>
          <cell r="AE97">
            <v>2500</v>
          </cell>
          <cell r="AF97">
            <v>1275.8999999999999</v>
          </cell>
          <cell r="AG97">
            <v>0</v>
          </cell>
          <cell r="AP97" t="str">
            <v xml:space="preserve"> </v>
          </cell>
          <cell r="AQ97" t="str">
            <v>M</v>
          </cell>
          <cell r="AR97" t="str">
            <v>S</v>
          </cell>
          <cell r="AS97" t="str">
            <v>OPERACION</v>
          </cell>
        </row>
        <row r="98">
          <cell r="A98" t="str">
            <v>02371812</v>
          </cell>
          <cell r="B98" t="str">
            <v>Jose Luis</v>
          </cell>
          <cell r="C98" t="str">
            <v>Ortiz</v>
          </cell>
          <cell r="D98" t="str">
            <v>Contreras</v>
          </cell>
          <cell r="E98" t="str">
            <v>PEON</v>
          </cell>
          <cell r="F98">
            <v>19590.899999999998</v>
          </cell>
          <cell r="G98">
            <v>1273.4000000000001</v>
          </cell>
          <cell r="H98">
            <v>2938.65</v>
          </cell>
          <cell r="I98">
            <v>0</v>
          </cell>
          <cell r="J98">
            <v>0</v>
          </cell>
          <cell r="S98">
            <v>0</v>
          </cell>
          <cell r="AB98">
            <v>1639.1499999999999</v>
          </cell>
          <cell r="AD98">
            <v>1500</v>
          </cell>
          <cell r="AF98">
            <v>475.90000000000003</v>
          </cell>
          <cell r="AP98" t="str">
            <v xml:space="preserve"> </v>
          </cell>
          <cell r="AQ98" t="str">
            <v>M</v>
          </cell>
          <cell r="AR98" t="str">
            <v>S</v>
          </cell>
          <cell r="AS98" t="str">
            <v>OPERACION</v>
          </cell>
        </row>
        <row r="99">
          <cell r="A99" t="str">
            <v>02391812</v>
          </cell>
          <cell r="B99" t="str">
            <v>Bernardo</v>
          </cell>
          <cell r="C99" t="str">
            <v>Rivera</v>
          </cell>
          <cell r="D99" t="str">
            <v>Bernal</v>
          </cell>
          <cell r="E99" t="str">
            <v>PEON</v>
          </cell>
          <cell r="F99">
            <v>18751.29</v>
          </cell>
          <cell r="G99">
            <v>1218.8300000000002</v>
          </cell>
          <cell r="H99">
            <v>2812.71</v>
          </cell>
          <cell r="I99">
            <v>440.8</v>
          </cell>
          <cell r="J99">
            <v>91.83</v>
          </cell>
          <cell r="R99">
            <v>1020.13</v>
          </cell>
          <cell r="S99">
            <v>0</v>
          </cell>
          <cell r="AB99">
            <v>1604.02</v>
          </cell>
          <cell r="AD99">
            <v>4345</v>
          </cell>
          <cell r="AE99">
            <v>2500</v>
          </cell>
          <cell r="AF99">
            <v>475.90000000000003</v>
          </cell>
          <cell r="AG99">
            <v>3864.2799999999997</v>
          </cell>
          <cell r="AP99" t="str">
            <v xml:space="preserve"> </v>
          </cell>
          <cell r="AQ99" t="str">
            <v>M</v>
          </cell>
          <cell r="AR99" t="str">
            <v>S</v>
          </cell>
          <cell r="AS99" t="str">
            <v>OPERACION</v>
          </cell>
        </row>
        <row r="100">
          <cell r="A100" t="str">
            <v>02411812</v>
          </cell>
          <cell r="B100" t="str">
            <v>Luis Enrique</v>
          </cell>
          <cell r="C100" t="str">
            <v>Contreras</v>
          </cell>
          <cell r="D100" t="str">
            <v>Lizarraga</v>
          </cell>
          <cell r="E100" t="str">
            <v>PEON</v>
          </cell>
          <cell r="F100">
            <v>19590.899999999998</v>
          </cell>
          <cell r="G100">
            <v>1273.4000000000001</v>
          </cell>
          <cell r="H100">
            <v>1959.1</v>
          </cell>
          <cell r="I100">
            <v>0</v>
          </cell>
          <cell r="J100">
            <v>0</v>
          </cell>
          <cell r="P100">
            <v>2446.65</v>
          </cell>
          <cell r="S100">
            <v>0</v>
          </cell>
          <cell r="AB100">
            <v>2226.31</v>
          </cell>
          <cell r="AD100">
            <v>2139</v>
          </cell>
          <cell r="AE100">
            <v>276.10000000000002</v>
          </cell>
          <cell r="AF100">
            <v>1125.8999999999999</v>
          </cell>
          <cell r="AP100" t="str">
            <v xml:space="preserve"> </v>
          </cell>
          <cell r="AQ100" t="str">
            <v>M</v>
          </cell>
          <cell r="AR100" t="str">
            <v>S</v>
          </cell>
          <cell r="AS100" t="str">
            <v>OPERACION</v>
          </cell>
        </row>
        <row r="101">
          <cell r="A101" t="str">
            <v>02421812</v>
          </cell>
          <cell r="B101" t="str">
            <v>Eduardo</v>
          </cell>
          <cell r="C101" t="str">
            <v>Mejia</v>
          </cell>
          <cell r="D101" t="str">
            <v>Vargas</v>
          </cell>
          <cell r="E101" t="str">
            <v>PEON</v>
          </cell>
          <cell r="F101">
            <v>19590.899999999998</v>
          </cell>
          <cell r="G101">
            <v>1273.4000000000001</v>
          </cell>
          <cell r="H101">
            <v>1959.1</v>
          </cell>
          <cell r="I101">
            <v>146.93</v>
          </cell>
          <cell r="J101">
            <v>0</v>
          </cell>
          <cell r="K101">
            <v>839.59999999999991</v>
          </cell>
          <cell r="M101">
            <v>5737.33</v>
          </cell>
          <cell r="P101">
            <v>1741.72</v>
          </cell>
          <cell r="Q101">
            <v>300</v>
          </cell>
          <cell r="S101">
            <v>0</v>
          </cell>
          <cell r="AB101">
            <v>2684.6000000000004</v>
          </cell>
          <cell r="AD101">
            <v>1500</v>
          </cell>
          <cell r="AF101">
            <v>525.90000000000009</v>
          </cell>
          <cell r="AP101" t="str">
            <v xml:space="preserve"> </v>
          </cell>
          <cell r="AQ101" t="str">
            <v>M</v>
          </cell>
          <cell r="AR101" t="str">
            <v>S</v>
          </cell>
          <cell r="AS101" t="str">
            <v>OPERACION</v>
          </cell>
        </row>
        <row r="102">
          <cell r="A102" t="str">
            <v>02431812</v>
          </cell>
          <cell r="B102" t="str">
            <v>Ismael Alejandro</v>
          </cell>
          <cell r="C102" t="str">
            <v>Aceves</v>
          </cell>
          <cell r="D102" t="str">
            <v>Castillo</v>
          </cell>
          <cell r="E102" t="str">
            <v>PEON</v>
          </cell>
          <cell r="F102">
            <v>19590.899999999998</v>
          </cell>
          <cell r="G102">
            <v>1273.4000000000001</v>
          </cell>
          <cell r="H102">
            <v>1959.1</v>
          </cell>
          <cell r="I102">
            <v>0</v>
          </cell>
          <cell r="J102">
            <v>0</v>
          </cell>
          <cell r="S102">
            <v>0</v>
          </cell>
          <cell r="AB102">
            <v>1639.1499999999999</v>
          </cell>
          <cell r="AD102">
            <v>3990</v>
          </cell>
          <cell r="AE102">
            <v>2500</v>
          </cell>
          <cell r="AF102">
            <v>475.90000000000003</v>
          </cell>
          <cell r="AG102">
            <v>3433.78</v>
          </cell>
          <cell r="AP102" t="str">
            <v xml:space="preserve"> </v>
          </cell>
          <cell r="AQ102" t="str">
            <v>M</v>
          </cell>
          <cell r="AR102" t="str">
            <v>S</v>
          </cell>
          <cell r="AS102" t="str">
            <v>OPERACION</v>
          </cell>
        </row>
        <row r="103">
          <cell r="A103" t="str">
            <v>02441812</v>
          </cell>
          <cell r="B103" t="str">
            <v>Luis Alberto</v>
          </cell>
          <cell r="C103" t="str">
            <v>Zarazua</v>
          </cell>
          <cell r="D103" t="str">
            <v>Corona</v>
          </cell>
          <cell r="E103" t="str">
            <v>PEON</v>
          </cell>
          <cell r="F103">
            <v>19590.899999999998</v>
          </cell>
          <cell r="G103">
            <v>1273.4000000000001</v>
          </cell>
          <cell r="H103">
            <v>1959.1</v>
          </cell>
          <cell r="I103">
            <v>661.2</v>
          </cell>
          <cell r="J103">
            <v>202.03</v>
          </cell>
          <cell r="K103">
            <v>335.84</v>
          </cell>
          <cell r="M103">
            <v>2294.9300000000003</v>
          </cell>
          <cell r="P103">
            <v>677.77</v>
          </cell>
          <cell r="S103">
            <v>0</v>
          </cell>
          <cell r="AB103">
            <v>2055.1499999999996</v>
          </cell>
          <cell r="AC103">
            <v>7426.4</v>
          </cell>
          <cell r="AD103">
            <v>4100</v>
          </cell>
          <cell r="AF103">
            <v>725.9</v>
          </cell>
          <cell r="AG103">
            <v>1764.7</v>
          </cell>
          <cell r="AP103" t="str">
            <v xml:space="preserve"> </v>
          </cell>
          <cell r="AQ103" t="str">
            <v>M</v>
          </cell>
          <cell r="AR103" t="str">
            <v>S</v>
          </cell>
          <cell r="AS103" t="str">
            <v>OPERACION</v>
          </cell>
        </row>
        <row r="104">
          <cell r="A104" t="str">
            <v>02451812</v>
          </cell>
          <cell r="B104" t="str">
            <v>Rogelio Alejandro</v>
          </cell>
          <cell r="C104" t="str">
            <v>Baldenegro</v>
          </cell>
          <cell r="D104" t="str">
            <v>Bracamonte</v>
          </cell>
          <cell r="E104" t="str">
            <v>PEON</v>
          </cell>
          <cell r="F104">
            <v>19590.899999999998</v>
          </cell>
          <cell r="G104">
            <v>1273.4000000000001</v>
          </cell>
          <cell r="H104">
            <v>1959.1</v>
          </cell>
          <cell r="I104">
            <v>220.4</v>
          </cell>
          <cell r="J104">
            <v>91.83</v>
          </cell>
          <cell r="K104">
            <v>251.88</v>
          </cell>
          <cell r="M104">
            <v>1721.2</v>
          </cell>
          <cell r="Q104">
            <v>300</v>
          </cell>
          <cell r="S104">
            <v>0</v>
          </cell>
          <cell r="AB104">
            <v>1836.1299999999999</v>
          </cell>
          <cell r="AF104">
            <v>1275.8999999999999</v>
          </cell>
          <cell r="AP104" t="str">
            <v xml:space="preserve"> </v>
          </cell>
          <cell r="AQ104" t="str">
            <v>M</v>
          </cell>
          <cell r="AR104" t="str">
            <v>S</v>
          </cell>
          <cell r="AS104" t="str">
            <v>OPERACION</v>
          </cell>
        </row>
        <row r="105">
          <cell r="A105" t="str">
            <v>02461812</v>
          </cell>
          <cell r="B105" t="str">
            <v>Jesus Alberto</v>
          </cell>
          <cell r="C105" t="str">
            <v>Rendon</v>
          </cell>
          <cell r="D105" t="str">
            <v>Osuna</v>
          </cell>
          <cell r="E105" t="str">
            <v>PEON</v>
          </cell>
          <cell r="F105">
            <v>19590.899999999998</v>
          </cell>
          <cell r="G105">
            <v>1273.4000000000001</v>
          </cell>
          <cell r="H105">
            <v>1959.1</v>
          </cell>
          <cell r="I105">
            <v>0</v>
          </cell>
          <cell r="J105">
            <v>0</v>
          </cell>
          <cell r="K105">
            <v>83.96</v>
          </cell>
          <cell r="M105">
            <v>573.73</v>
          </cell>
          <cell r="P105">
            <v>1400.23</v>
          </cell>
          <cell r="S105">
            <v>0</v>
          </cell>
          <cell r="AB105">
            <v>1891.1599999999999</v>
          </cell>
          <cell r="AD105">
            <v>4034</v>
          </cell>
          <cell r="AE105">
            <v>2500</v>
          </cell>
          <cell r="AF105">
            <v>675.9</v>
          </cell>
          <cell r="AG105">
            <v>2707.6</v>
          </cell>
          <cell r="AP105" t="str">
            <v xml:space="preserve"> </v>
          </cell>
          <cell r="AQ105" t="str">
            <v>M</v>
          </cell>
          <cell r="AR105" t="str">
            <v>S</v>
          </cell>
          <cell r="AS105" t="str">
            <v>OPERACION</v>
          </cell>
        </row>
        <row r="106">
          <cell r="A106" t="str">
            <v>02491812</v>
          </cell>
          <cell r="B106" t="str">
            <v>Jose Jesus</v>
          </cell>
          <cell r="C106" t="str">
            <v>Pacheco</v>
          </cell>
          <cell r="D106" t="str">
            <v>Nogales</v>
          </cell>
          <cell r="E106" t="str">
            <v>PEON</v>
          </cell>
          <cell r="F106">
            <v>19590.899999999998</v>
          </cell>
          <cell r="G106">
            <v>1273.4000000000001</v>
          </cell>
          <cell r="H106">
            <v>1959.1</v>
          </cell>
          <cell r="I106">
            <v>220.4</v>
          </cell>
          <cell r="J106">
            <v>0</v>
          </cell>
          <cell r="S106">
            <v>0</v>
          </cell>
          <cell r="AB106">
            <v>1651.71</v>
          </cell>
          <cell r="AD106">
            <v>3290</v>
          </cell>
          <cell r="AE106">
            <v>1550</v>
          </cell>
          <cell r="AF106">
            <v>2825.8999999999996</v>
          </cell>
          <cell r="AG106">
            <v>4435.2</v>
          </cell>
          <cell r="AP106" t="str">
            <v xml:space="preserve"> </v>
          </cell>
          <cell r="AQ106" t="str">
            <v>M</v>
          </cell>
          <cell r="AR106" t="str">
            <v>S</v>
          </cell>
          <cell r="AS106" t="str">
            <v>OPERACION</v>
          </cell>
        </row>
        <row r="107">
          <cell r="A107" t="str">
            <v>02501812</v>
          </cell>
          <cell r="B107" t="str">
            <v>Jose Roberto</v>
          </cell>
          <cell r="C107" t="str">
            <v>Martinez</v>
          </cell>
          <cell r="D107" t="str">
            <v>Ozuna</v>
          </cell>
          <cell r="E107" t="str">
            <v>PEON</v>
          </cell>
          <cell r="F107">
            <v>19590.899999999998</v>
          </cell>
          <cell r="G107">
            <v>1273.4000000000001</v>
          </cell>
          <cell r="H107">
            <v>1959.1</v>
          </cell>
          <cell r="I107">
            <v>269.37</v>
          </cell>
          <cell r="J107">
            <v>440.8</v>
          </cell>
          <cell r="L107">
            <v>0</v>
          </cell>
          <cell r="Q107">
            <v>300</v>
          </cell>
          <cell r="S107">
            <v>0</v>
          </cell>
          <cell r="AB107">
            <v>1759.9899999999998</v>
          </cell>
          <cell r="AD107">
            <v>750</v>
          </cell>
          <cell r="AE107">
            <v>1000</v>
          </cell>
          <cell r="AF107">
            <v>875.9</v>
          </cell>
          <cell r="AP107" t="str">
            <v xml:space="preserve"> </v>
          </cell>
          <cell r="AQ107" t="str">
            <v>M</v>
          </cell>
          <cell r="AR107" t="str">
            <v>S</v>
          </cell>
          <cell r="AS107" t="str">
            <v>OPERACION</v>
          </cell>
        </row>
        <row r="108">
          <cell r="A108" t="str">
            <v>025113</v>
          </cell>
          <cell r="B108" t="str">
            <v>Jose Guadalupe</v>
          </cell>
          <cell r="C108" t="str">
            <v>Quijada</v>
          </cell>
          <cell r="D108" t="str">
            <v>Marcial</v>
          </cell>
          <cell r="E108" t="str">
            <v>COORD DE RECURSOS HUMANOS</v>
          </cell>
          <cell r="F108">
            <v>62232.799999999996</v>
          </cell>
          <cell r="G108">
            <v>4045.1499999999996</v>
          </cell>
          <cell r="H108">
            <v>18669.849999999999</v>
          </cell>
          <cell r="I108">
            <v>0</v>
          </cell>
          <cell r="J108">
            <v>0</v>
          </cell>
          <cell r="S108">
            <v>0</v>
          </cell>
          <cell r="AB108">
            <v>28040.89</v>
          </cell>
          <cell r="AE108">
            <v>5000</v>
          </cell>
          <cell r="AF108">
            <v>0</v>
          </cell>
          <cell r="AP108" t="str">
            <v xml:space="preserve"> </v>
          </cell>
          <cell r="AQ108" t="str">
            <v>M</v>
          </cell>
          <cell r="AS108" t="str">
            <v>OPERACION</v>
          </cell>
        </row>
        <row r="109">
          <cell r="A109" t="str">
            <v>0255810</v>
          </cell>
          <cell r="B109" t="str">
            <v>Enrique</v>
          </cell>
          <cell r="C109" t="str">
            <v>Sibrian</v>
          </cell>
          <cell r="D109" t="str">
            <v>Orozco</v>
          </cell>
          <cell r="E109" t="str">
            <v>VIGILANCIA GARZA</v>
          </cell>
          <cell r="F109">
            <v>20237</v>
          </cell>
          <cell r="G109">
            <v>1315.3999999999999</v>
          </cell>
          <cell r="H109">
            <v>6071.1</v>
          </cell>
          <cell r="I109">
            <v>0</v>
          </cell>
          <cell r="J109">
            <v>0</v>
          </cell>
          <cell r="S109">
            <v>0</v>
          </cell>
          <cell r="AB109">
            <v>1714.05</v>
          </cell>
          <cell r="AF109">
            <v>0</v>
          </cell>
          <cell r="AP109" t="str">
            <v xml:space="preserve"> </v>
          </cell>
          <cell r="AQ109" t="str">
            <v>M</v>
          </cell>
          <cell r="AS109" t="str">
            <v>OPERACION</v>
          </cell>
        </row>
        <row r="110">
          <cell r="A110" t="str">
            <v>0258113</v>
          </cell>
          <cell r="B110" t="str">
            <v>Vanessa Arysveidy</v>
          </cell>
          <cell r="C110" t="str">
            <v>Egurrola</v>
          </cell>
          <cell r="D110" t="str">
            <v>Zavala</v>
          </cell>
          <cell r="E110" t="str">
            <v>AUXILIAR DE CONTRALORIA</v>
          </cell>
          <cell r="F110">
            <v>42532.639999999999</v>
          </cell>
          <cell r="G110">
            <v>2764.63</v>
          </cell>
          <cell r="H110">
            <v>12759.810000000001</v>
          </cell>
          <cell r="I110">
            <v>0</v>
          </cell>
          <cell r="J110">
            <v>0</v>
          </cell>
          <cell r="S110">
            <v>6675.57</v>
          </cell>
          <cell r="AB110">
            <v>8566</v>
          </cell>
          <cell r="AD110">
            <v>5000</v>
          </cell>
          <cell r="AF110">
            <v>0</v>
          </cell>
          <cell r="AP110" t="str">
            <v xml:space="preserve"> </v>
          </cell>
          <cell r="AQ110" t="str">
            <v>F</v>
          </cell>
          <cell r="AS110" t="str">
            <v>CONTRALORIA</v>
          </cell>
        </row>
        <row r="111">
          <cell r="A111" t="str">
            <v>02591812</v>
          </cell>
          <cell r="B111" t="str">
            <v>Angel Jonatan</v>
          </cell>
          <cell r="C111" t="str">
            <v>Mendoza</v>
          </cell>
          <cell r="D111" t="str">
            <v>Cruz</v>
          </cell>
          <cell r="E111" t="str">
            <v>PEON</v>
          </cell>
          <cell r="F111">
            <v>11082.85</v>
          </cell>
          <cell r="G111">
            <v>745.85</v>
          </cell>
          <cell r="H111">
            <v>1147.47</v>
          </cell>
          <cell r="I111">
            <v>0</v>
          </cell>
          <cell r="J111">
            <v>0</v>
          </cell>
          <cell r="S111">
            <v>590.41</v>
          </cell>
          <cell r="U111">
            <v>1073.47</v>
          </cell>
          <cell r="W111">
            <v>7299.63</v>
          </cell>
          <cell r="X111">
            <v>34796.080000000002</v>
          </cell>
          <cell r="Z111">
            <v>20559</v>
          </cell>
          <cell r="AB111">
            <v>5130.95</v>
          </cell>
          <cell r="AD111">
            <v>4767</v>
          </cell>
          <cell r="AE111">
            <v>60800</v>
          </cell>
          <cell r="AF111">
            <v>208.36</v>
          </cell>
          <cell r="AP111" t="str">
            <v>2022-05-21</v>
          </cell>
          <cell r="AQ111" t="str">
            <v>M</v>
          </cell>
          <cell r="AR111" t="str">
            <v>S</v>
          </cell>
          <cell r="AS111" t="str">
            <v>OPERACION</v>
          </cell>
        </row>
        <row r="112">
          <cell r="A112" t="str">
            <v>02611812</v>
          </cell>
          <cell r="B112" t="str">
            <v>Luis Isaac</v>
          </cell>
          <cell r="C112" t="str">
            <v>Coronado</v>
          </cell>
          <cell r="D112" t="str">
            <v>Balderas</v>
          </cell>
          <cell r="E112" t="str">
            <v>PEON</v>
          </cell>
          <cell r="F112">
            <v>18527.39</v>
          </cell>
          <cell r="G112">
            <v>1255.21</v>
          </cell>
          <cell r="H112">
            <v>1931.11</v>
          </cell>
          <cell r="I112">
            <v>220.4</v>
          </cell>
          <cell r="J112">
            <v>1708.08</v>
          </cell>
          <cell r="K112">
            <v>83.96</v>
          </cell>
          <cell r="M112">
            <v>573.73</v>
          </cell>
          <cell r="Q112">
            <v>300</v>
          </cell>
          <cell r="S112">
            <v>0</v>
          </cell>
          <cell r="AB112">
            <v>1933.04</v>
          </cell>
          <cell r="AC112">
            <v>7767.9699999999993</v>
          </cell>
          <cell r="AD112">
            <v>2025</v>
          </cell>
          <cell r="AE112">
            <v>2500</v>
          </cell>
          <cell r="AF112">
            <v>2075.9</v>
          </cell>
          <cell r="AG112">
            <v>2269.41</v>
          </cell>
          <cell r="AP112" t="str">
            <v xml:space="preserve"> </v>
          </cell>
          <cell r="AQ112" t="str">
            <v>M</v>
          </cell>
          <cell r="AR112" t="str">
            <v>S</v>
          </cell>
          <cell r="AS112" t="str">
            <v>OPERACION</v>
          </cell>
        </row>
        <row r="113">
          <cell r="A113" t="str">
            <v>02621812</v>
          </cell>
          <cell r="B113" t="str">
            <v>Martin Emilio</v>
          </cell>
          <cell r="C113" t="str">
            <v>Vasquez</v>
          </cell>
          <cell r="D113" t="str">
            <v>Mendoza</v>
          </cell>
          <cell r="E113" t="str">
            <v>PEON</v>
          </cell>
          <cell r="F113">
            <v>19590.899999999998</v>
          </cell>
          <cell r="G113">
            <v>1273.4000000000001</v>
          </cell>
          <cell r="H113">
            <v>1959.1</v>
          </cell>
          <cell r="I113">
            <v>710.17000000000007</v>
          </cell>
          <cell r="J113">
            <v>881.6</v>
          </cell>
          <cell r="K113">
            <v>167.92</v>
          </cell>
          <cell r="M113">
            <v>1147.46</v>
          </cell>
          <cell r="Q113">
            <v>600</v>
          </cell>
          <cell r="S113">
            <v>0</v>
          </cell>
          <cell r="AB113">
            <v>1977.09</v>
          </cell>
          <cell r="AD113">
            <v>2210</v>
          </cell>
          <cell r="AE113">
            <v>500</v>
          </cell>
          <cell r="AF113">
            <v>1275.8999999999999</v>
          </cell>
          <cell r="AG113">
            <v>0</v>
          </cell>
          <cell r="AP113" t="str">
            <v xml:space="preserve"> </v>
          </cell>
          <cell r="AQ113" t="str">
            <v>M</v>
          </cell>
          <cell r="AR113" t="str">
            <v>S</v>
          </cell>
          <cell r="AS113" t="str">
            <v>OPERACION</v>
          </cell>
        </row>
        <row r="114">
          <cell r="A114" t="str">
            <v>02641812</v>
          </cell>
          <cell r="B114" t="str">
            <v>Peniel Jafet</v>
          </cell>
          <cell r="C114" t="str">
            <v>Coronado</v>
          </cell>
          <cell r="D114" t="str">
            <v>Valencia</v>
          </cell>
          <cell r="E114" t="str">
            <v>PEON</v>
          </cell>
          <cell r="F114">
            <v>19590.899999999998</v>
          </cell>
          <cell r="G114">
            <v>1273.4000000000001</v>
          </cell>
          <cell r="H114">
            <v>1959.1</v>
          </cell>
          <cell r="I114">
            <v>0</v>
          </cell>
          <cell r="J114">
            <v>0</v>
          </cell>
          <cell r="S114">
            <v>0</v>
          </cell>
          <cell r="AB114">
            <v>1639.1499999999999</v>
          </cell>
          <cell r="AD114">
            <v>1500</v>
          </cell>
          <cell r="AE114">
            <v>1500</v>
          </cell>
          <cell r="AF114">
            <v>675.9</v>
          </cell>
          <cell r="AP114" t="str">
            <v xml:space="preserve"> </v>
          </cell>
          <cell r="AQ114" t="str">
            <v>M</v>
          </cell>
          <cell r="AR114" t="str">
            <v>S</v>
          </cell>
          <cell r="AS114" t="str">
            <v>OPERACION</v>
          </cell>
        </row>
        <row r="115">
          <cell r="A115" t="str">
            <v>02658134</v>
          </cell>
          <cell r="B115" t="str">
            <v>Maria Veronica</v>
          </cell>
          <cell r="C115" t="str">
            <v>Bustamante</v>
          </cell>
          <cell r="D115" t="str">
            <v>Ruiz</v>
          </cell>
          <cell r="E115" t="str">
            <v>AUX ADMINISTRATIVO TECNICO</v>
          </cell>
          <cell r="F115">
            <v>30949.1</v>
          </cell>
          <cell r="G115">
            <v>2011.6999999999998</v>
          </cell>
          <cell r="H115">
            <v>9284.75</v>
          </cell>
          <cell r="I115">
            <v>0</v>
          </cell>
          <cell r="J115">
            <v>0</v>
          </cell>
          <cell r="S115">
            <v>0</v>
          </cell>
          <cell r="AB115">
            <v>3721.95</v>
          </cell>
          <cell r="AD115">
            <v>5775</v>
          </cell>
          <cell r="AE115">
            <v>3000</v>
          </cell>
          <cell r="AF115">
            <v>0</v>
          </cell>
          <cell r="AP115" t="str">
            <v xml:space="preserve"> </v>
          </cell>
          <cell r="AQ115" t="str">
            <v>F</v>
          </cell>
          <cell r="AS115" t="str">
            <v>TECNICO</v>
          </cell>
        </row>
        <row r="116">
          <cell r="A116" t="str">
            <v>02661812</v>
          </cell>
          <cell r="B116" t="str">
            <v>Jose Rafael</v>
          </cell>
          <cell r="C116" t="str">
            <v>Espinoza</v>
          </cell>
          <cell r="D116" t="str">
            <v>Cañez</v>
          </cell>
          <cell r="E116" t="str">
            <v>PEON</v>
          </cell>
          <cell r="F116">
            <v>19590.899999999998</v>
          </cell>
          <cell r="G116">
            <v>1273.4000000000001</v>
          </cell>
          <cell r="H116">
            <v>1959.1</v>
          </cell>
          <cell r="I116">
            <v>0</v>
          </cell>
          <cell r="J116">
            <v>991.79</v>
          </cell>
          <cell r="K116">
            <v>167.92</v>
          </cell>
          <cell r="M116">
            <v>1147.46</v>
          </cell>
          <cell r="Q116">
            <v>600</v>
          </cell>
          <cell r="S116">
            <v>0</v>
          </cell>
          <cell r="AB116">
            <v>1949.6299999999999</v>
          </cell>
          <cell r="AD116">
            <v>4210</v>
          </cell>
          <cell r="AF116">
            <v>1245.8999999999999</v>
          </cell>
          <cell r="AP116" t="str">
            <v xml:space="preserve"> </v>
          </cell>
          <cell r="AQ116" t="str">
            <v>M</v>
          </cell>
          <cell r="AR116" t="str">
            <v>S</v>
          </cell>
          <cell r="AS116" t="str">
            <v>OPERACION</v>
          </cell>
        </row>
        <row r="117">
          <cell r="A117" t="str">
            <v>02671812</v>
          </cell>
          <cell r="B117" t="str">
            <v>Hugo Ernesto</v>
          </cell>
          <cell r="C117" t="str">
            <v>Corona</v>
          </cell>
          <cell r="D117" t="str">
            <v>Corona</v>
          </cell>
          <cell r="E117" t="str">
            <v>PEON</v>
          </cell>
          <cell r="F117">
            <v>19590.899999999998</v>
          </cell>
          <cell r="G117">
            <v>1273.4000000000001</v>
          </cell>
          <cell r="H117">
            <v>1959.1</v>
          </cell>
          <cell r="I117">
            <v>220.4</v>
          </cell>
          <cell r="J117">
            <v>0</v>
          </cell>
          <cell r="Q117">
            <v>300</v>
          </cell>
          <cell r="S117">
            <v>0</v>
          </cell>
          <cell r="AB117">
            <v>1690.6</v>
          </cell>
          <cell r="AD117">
            <v>1500</v>
          </cell>
          <cell r="AE117">
            <v>2500</v>
          </cell>
          <cell r="AF117">
            <v>1245.8999999999999</v>
          </cell>
          <cell r="AP117" t="str">
            <v xml:space="preserve"> </v>
          </cell>
          <cell r="AQ117" t="str">
            <v>M</v>
          </cell>
          <cell r="AR117" t="str">
            <v>S</v>
          </cell>
          <cell r="AS117" t="str">
            <v>OPERACION</v>
          </cell>
        </row>
        <row r="118">
          <cell r="A118" t="str">
            <v>02691812</v>
          </cell>
          <cell r="B118" t="str">
            <v>Juan Manuel</v>
          </cell>
          <cell r="C118" t="str">
            <v>Garcia</v>
          </cell>
          <cell r="D118" t="str">
            <v>Figueroa</v>
          </cell>
          <cell r="E118" t="str">
            <v>PEON</v>
          </cell>
          <cell r="F118">
            <v>19590.899999999998</v>
          </cell>
          <cell r="G118">
            <v>1273.4000000000001</v>
          </cell>
          <cell r="H118">
            <v>1959.1</v>
          </cell>
          <cell r="I118">
            <v>0</v>
          </cell>
          <cell r="J118">
            <v>0</v>
          </cell>
          <cell r="Q118">
            <v>300</v>
          </cell>
          <cell r="S118">
            <v>0</v>
          </cell>
          <cell r="AB118">
            <v>1674.0999999999997</v>
          </cell>
          <cell r="AD118">
            <v>1000</v>
          </cell>
          <cell r="AF118">
            <v>895.89999999999986</v>
          </cell>
          <cell r="AP118" t="str">
            <v xml:space="preserve"> </v>
          </cell>
          <cell r="AQ118" t="str">
            <v>M</v>
          </cell>
          <cell r="AR118" t="str">
            <v>S</v>
          </cell>
          <cell r="AS118" t="str">
            <v>OPERACION</v>
          </cell>
        </row>
        <row r="119">
          <cell r="A119" t="str">
            <v>02701812</v>
          </cell>
          <cell r="B119" t="str">
            <v>Daniel Guadalupe</v>
          </cell>
          <cell r="C119" t="str">
            <v>Parra</v>
          </cell>
          <cell r="D119" t="str">
            <v>Vizcarra</v>
          </cell>
          <cell r="E119" t="str">
            <v>PEON</v>
          </cell>
          <cell r="F119">
            <v>19590.899999999998</v>
          </cell>
          <cell r="G119">
            <v>1273.4000000000001</v>
          </cell>
          <cell r="H119">
            <v>1959.1</v>
          </cell>
          <cell r="I119">
            <v>0</v>
          </cell>
          <cell r="J119">
            <v>0</v>
          </cell>
          <cell r="K119">
            <v>167.92</v>
          </cell>
          <cell r="M119">
            <v>1147.47</v>
          </cell>
          <cell r="S119">
            <v>0</v>
          </cell>
          <cell r="AB119">
            <v>1732.7199999999998</v>
          </cell>
          <cell r="AD119">
            <v>1500</v>
          </cell>
          <cell r="AF119">
            <v>445.90000000000003</v>
          </cell>
          <cell r="AP119" t="str">
            <v xml:space="preserve"> </v>
          </cell>
          <cell r="AQ119" t="str">
            <v>M</v>
          </cell>
          <cell r="AR119" t="str">
            <v>S</v>
          </cell>
          <cell r="AS119" t="str">
            <v>OPERACION</v>
          </cell>
        </row>
        <row r="120">
          <cell r="A120" t="str">
            <v>02711812</v>
          </cell>
          <cell r="B120" t="str">
            <v>Jesus Tadeo</v>
          </cell>
          <cell r="C120" t="str">
            <v>Lopez</v>
          </cell>
          <cell r="D120" t="str">
            <v>Lopez</v>
          </cell>
          <cell r="E120" t="str">
            <v>PEON</v>
          </cell>
          <cell r="F120">
            <v>19590.899999999998</v>
          </cell>
          <cell r="G120">
            <v>1273.4000000000001</v>
          </cell>
          <cell r="H120">
            <v>1959.1</v>
          </cell>
          <cell r="I120">
            <v>661.2</v>
          </cell>
          <cell r="J120">
            <v>220.4</v>
          </cell>
          <cell r="K120">
            <v>83.96</v>
          </cell>
          <cell r="M120">
            <v>573.73</v>
          </cell>
          <cell r="Q120">
            <v>600</v>
          </cell>
          <cell r="S120">
            <v>0</v>
          </cell>
          <cell r="AB120">
            <v>1832.58</v>
          </cell>
          <cell r="AD120">
            <v>3892</v>
          </cell>
          <cell r="AE120">
            <v>2000</v>
          </cell>
          <cell r="AF120">
            <v>1295.8999999999999</v>
          </cell>
          <cell r="AG120">
            <v>3402.56</v>
          </cell>
          <cell r="AP120" t="str">
            <v xml:space="preserve"> </v>
          </cell>
          <cell r="AQ120" t="str">
            <v>M</v>
          </cell>
          <cell r="AR120" t="str">
            <v>S</v>
          </cell>
          <cell r="AS120" t="str">
            <v>OPERACION</v>
          </cell>
        </row>
        <row r="121">
          <cell r="A121" t="str">
            <v>02721812</v>
          </cell>
          <cell r="B121" t="str">
            <v>Julio Cesar</v>
          </cell>
          <cell r="C121" t="str">
            <v>Martinez</v>
          </cell>
          <cell r="D121" t="str">
            <v>Ozuna</v>
          </cell>
          <cell r="E121" t="str">
            <v>PEON</v>
          </cell>
          <cell r="F121">
            <v>19590.899999999998</v>
          </cell>
          <cell r="G121">
            <v>1273.4000000000001</v>
          </cell>
          <cell r="H121">
            <v>1959.1</v>
          </cell>
          <cell r="I121">
            <v>220.4</v>
          </cell>
          <cell r="J121">
            <v>0</v>
          </cell>
          <cell r="K121">
            <v>83.96</v>
          </cell>
          <cell r="M121">
            <v>573.73</v>
          </cell>
          <cell r="Q121">
            <v>300</v>
          </cell>
          <cell r="S121">
            <v>0</v>
          </cell>
          <cell r="AB121">
            <v>1738.4699999999998</v>
          </cell>
          <cell r="AD121">
            <v>7163</v>
          </cell>
          <cell r="AF121">
            <v>1645.9</v>
          </cell>
          <cell r="AP121" t="str">
            <v xml:space="preserve"> </v>
          </cell>
          <cell r="AQ121" t="str">
            <v>M</v>
          </cell>
          <cell r="AR121" t="str">
            <v>S</v>
          </cell>
          <cell r="AS121" t="str">
            <v>OPERACION</v>
          </cell>
        </row>
        <row r="122">
          <cell r="A122" t="str">
            <v>0273145</v>
          </cell>
          <cell r="B122" t="str">
            <v>Gilberto Alan</v>
          </cell>
          <cell r="C122" t="str">
            <v>Villa</v>
          </cell>
          <cell r="D122" t="str">
            <v>Bracamonte</v>
          </cell>
          <cell r="E122" t="str">
            <v>INSPECTOR DE SERVICIO</v>
          </cell>
          <cell r="F122">
            <v>27500.9</v>
          </cell>
          <cell r="G122">
            <v>1787.55</v>
          </cell>
          <cell r="H122">
            <v>8250.25</v>
          </cell>
          <cell r="I122">
            <v>0</v>
          </cell>
          <cell r="J122">
            <v>0</v>
          </cell>
          <cell r="S122">
            <v>0</v>
          </cell>
          <cell r="AB122">
            <v>2989.95</v>
          </cell>
          <cell r="AD122">
            <v>3608</v>
          </cell>
          <cell r="AF122">
            <v>0</v>
          </cell>
          <cell r="AP122" t="str">
            <v xml:space="preserve"> </v>
          </cell>
          <cell r="AQ122" t="str">
            <v>M</v>
          </cell>
          <cell r="AS122" t="str">
            <v>COMERCIAL</v>
          </cell>
        </row>
        <row r="123">
          <cell r="A123" t="str">
            <v>02741812</v>
          </cell>
          <cell r="B123" t="str">
            <v>Jesus Ernesto</v>
          </cell>
          <cell r="C123" t="str">
            <v>Campos</v>
          </cell>
          <cell r="D123" t="str">
            <v>Bracamonte</v>
          </cell>
          <cell r="E123" t="str">
            <v>PEON</v>
          </cell>
          <cell r="F123">
            <v>19590.899999999998</v>
          </cell>
          <cell r="G123">
            <v>1273.4000000000001</v>
          </cell>
          <cell r="H123">
            <v>1959.1</v>
          </cell>
          <cell r="I123">
            <v>0</v>
          </cell>
          <cell r="J123">
            <v>0</v>
          </cell>
          <cell r="K123">
            <v>83.96</v>
          </cell>
          <cell r="M123">
            <v>573.73</v>
          </cell>
          <cell r="Q123">
            <v>300</v>
          </cell>
          <cell r="S123">
            <v>0</v>
          </cell>
          <cell r="AB123">
            <v>1706.95</v>
          </cell>
          <cell r="AD123">
            <v>7085</v>
          </cell>
          <cell r="AE123">
            <v>1500</v>
          </cell>
          <cell r="AF123">
            <v>1245.8999999999999</v>
          </cell>
          <cell r="AP123" t="str">
            <v xml:space="preserve"> </v>
          </cell>
          <cell r="AQ123" t="str">
            <v>M</v>
          </cell>
          <cell r="AR123" t="str">
            <v>S</v>
          </cell>
          <cell r="AS123" t="str">
            <v>OPERACION</v>
          </cell>
        </row>
        <row r="124">
          <cell r="A124" t="str">
            <v>02758141</v>
          </cell>
          <cell r="B124" t="str">
            <v>Francisco Javier</v>
          </cell>
          <cell r="C124" t="str">
            <v>Badillo</v>
          </cell>
          <cell r="D124" t="str">
            <v>Atondo</v>
          </cell>
          <cell r="E124" t="str">
            <v>ASESOR DE OPERACIONES</v>
          </cell>
          <cell r="F124">
            <v>62232.799999999996</v>
          </cell>
          <cell r="G124">
            <v>4045.1499999999996</v>
          </cell>
          <cell r="H124">
            <v>18669.849999999999</v>
          </cell>
          <cell r="I124">
            <v>0</v>
          </cell>
          <cell r="J124">
            <v>0</v>
          </cell>
          <cell r="S124">
            <v>0</v>
          </cell>
          <cell r="AB124">
            <v>13734.75</v>
          </cell>
          <cell r="AE124">
            <v>15000</v>
          </cell>
          <cell r="AF124">
            <v>0</v>
          </cell>
          <cell r="AP124" t="str">
            <v xml:space="preserve"> </v>
          </cell>
          <cell r="AQ124" t="str">
            <v>M</v>
          </cell>
          <cell r="AS124" t="str">
            <v>OPERACION</v>
          </cell>
        </row>
        <row r="125">
          <cell r="A125" t="str">
            <v>0276187</v>
          </cell>
          <cell r="B125" t="str">
            <v>Ruben</v>
          </cell>
          <cell r="C125" t="str">
            <v>Garcia</v>
          </cell>
          <cell r="D125" t="str">
            <v>Navarro</v>
          </cell>
          <cell r="E125" t="str">
            <v>SUPERVISOR DE TALLER</v>
          </cell>
          <cell r="F125">
            <v>27500.9</v>
          </cell>
          <cell r="G125">
            <v>1787.55</v>
          </cell>
          <cell r="H125">
            <v>8250.25</v>
          </cell>
          <cell r="I125">
            <v>309.39</v>
          </cell>
          <cell r="J125">
            <v>154.69</v>
          </cell>
          <cell r="K125">
            <v>1178.5999999999999</v>
          </cell>
          <cell r="M125">
            <v>8053.85</v>
          </cell>
          <cell r="S125">
            <v>0</v>
          </cell>
          <cell r="AB125">
            <v>4289.38</v>
          </cell>
          <cell r="AE125">
            <v>2500</v>
          </cell>
          <cell r="AF125">
            <v>0</v>
          </cell>
          <cell r="AP125" t="str">
            <v xml:space="preserve"> </v>
          </cell>
          <cell r="AQ125" t="str">
            <v>M</v>
          </cell>
          <cell r="AS125" t="str">
            <v>OPERACION</v>
          </cell>
        </row>
        <row r="126">
          <cell r="A126" t="str">
            <v>02778132</v>
          </cell>
          <cell r="B126" t="str">
            <v>Mario Enrique</v>
          </cell>
          <cell r="C126" t="str">
            <v>Lopez</v>
          </cell>
          <cell r="D126" t="str">
            <v>Espinoza</v>
          </cell>
          <cell r="E126" t="str">
            <v>COORDINADOR DEL DPTO  TECNICO</v>
          </cell>
          <cell r="F126">
            <v>62232.799999999996</v>
          </cell>
          <cell r="G126">
            <v>4045.1499999999996</v>
          </cell>
          <cell r="H126">
            <v>18669.849999999999</v>
          </cell>
          <cell r="I126">
            <v>0</v>
          </cell>
          <cell r="J126">
            <v>0</v>
          </cell>
          <cell r="S126">
            <v>0</v>
          </cell>
          <cell r="AB126">
            <v>13734.75</v>
          </cell>
          <cell r="AF126">
            <v>0</v>
          </cell>
          <cell r="AP126" t="str">
            <v xml:space="preserve"> </v>
          </cell>
          <cell r="AQ126" t="str">
            <v>M</v>
          </cell>
          <cell r="AS126" t="str">
            <v>TECNICO</v>
          </cell>
        </row>
        <row r="127">
          <cell r="A127" t="str">
            <v>02781</v>
          </cell>
          <cell r="B127" t="str">
            <v>Francisco</v>
          </cell>
          <cell r="C127" t="str">
            <v>Ramirez</v>
          </cell>
          <cell r="D127" t="str">
            <v>Celaya</v>
          </cell>
          <cell r="E127" t="str">
            <v>DIRECTOR GENERAL</v>
          </cell>
          <cell r="F127">
            <v>88386.900000000009</v>
          </cell>
          <cell r="G127">
            <v>5745.15</v>
          </cell>
          <cell r="H127">
            <v>26516.05</v>
          </cell>
          <cell r="I127">
            <v>0</v>
          </cell>
          <cell r="J127">
            <v>0</v>
          </cell>
          <cell r="S127">
            <v>0</v>
          </cell>
          <cell r="AB127">
            <v>23165.949999999997</v>
          </cell>
          <cell r="AE127">
            <v>26500</v>
          </cell>
          <cell r="AF127">
            <v>0</v>
          </cell>
          <cell r="AP127" t="str">
            <v>2022-07-02</v>
          </cell>
          <cell r="AQ127" t="str">
            <v>M</v>
          </cell>
          <cell r="AS127" t="str">
            <v>DIRECCION</v>
          </cell>
        </row>
        <row r="128">
          <cell r="A128" t="str">
            <v>027911</v>
          </cell>
          <cell r="B128" t="str">
            <v>Cesar Wenceslao</v>
          </cell>
          <cell r="C128" t="str">
            <v>Meza</v>
          </cell>
          <cell r="D128" t="str">
            <v>Gonzalez</v>
          </cell>
          <cell r="E128" t="str">
            <v>COORD DE CONTRALORIA INTERNA</v>
          </cell>
          <cell r="F128">
            <v>66898.3</v>
          </cell>
          <cell r="G128">
            <v>4348.3999999999996</v>
          </cell>
          <cell r="H128">
            <v>20069.5</v>
          </cell>
          <cell r="I128">
            <v>0</v>
          </cell>
          <cell r="J128">
            <v>0</v>
          </cell>
          <cell r="S128">
            <v>0</v>
          </cell>
          <cell r="AB128">
            <v>15232.6</v>
          </cell>
          <cell r="AF128">
            <v>0</v>
          </cell>
          <cell r="AP128" t="str">
            <v xml:space="preserve"> </v>
          </cell>
          <cell r="AQ128" t="str">
            <v>M</v>
          </cell>
          <cell r="AS128" t="str">
            <v>CONTRALORIA</v>
          </cell>
        </row>
        <row r="129">
          <cell r="A129" t="str">
            <v>02801099</v>
          </cell>
          <cell r="B129" t="str">
            <v>Victor Antonio</v>
          </cell>
          <cell r="C129" t="str">
            <v>Lopez</v>
          </cell>
          <cell r="D129" t="str">
            <v>Hernandez</v>
          </cell>
          <cell r="E129" t="str">
            <v>COORDINADOR DE CONTABILIDAD</v>
          </cell>
          <cell r="F129">
            <v>62232.799999999996</v>
          </cell>
          <cell r="G129">
            <v>4045.1499999999996</v>
          </cell>
          <cell r="H129">
            <v>18669.849999999999</v>
          </cell>
          <cell r="I129">
            <v>0</v>
          </cell>
          <cell r="J129">
            <v>0</v>
          </cell>
          <cell r="S129">
            <v>0</v>
          </cell>
          <cell r="AB129">
            <v>13734.75</v>
          </cell>
          <cell r="AE129">
            <v>7595.55</v>
          </cell>
          <cell r="AF129">
            <v>0</v>
          </cell>
          <cell r="AP129" t="str">
            <v xml:space="preserve"> </v>
          </cell>
          <cell r="AQ129" t="str">
            <v>M</v>
          </cell>
          <cell r="AS129" t="str">
            <v>CONTABILIDAD</v>
          </cell>
        </row>
        <row r="130">
          <cell r="A130" t="str">
            <v>0281145</v>
          </cell>
          <cell r="B130" t="str">
            <v>Cesar Alexis</v>
          </cell>
          <cell r="C130" t="str">
            <v>Dominguez</v>
          </cell>
          <cell r="D130" t="str">
            <v>Vejar</v>
          </cell>
          <cell r="E130" t="str">
            <v>INSPECTOR DE SERVICIO</v>
          </cell>
          <cell r="F130">
            <v>27500.9</v>
          </cell>
          <cell r="G130">
            <v>1787.55</v>
          </cell>
          <cell r="H130">
            <v>8250.25</v>
          </cell>
          <cell r="I130">
            <v>309.39</v>
          </cell>
          <cell r="J130">
            <v>0</v>
          </cell>
          <cell r="S130">
            <v>0</v>
          </cell>
          <cell r="AB130">
            <v>3019</v>
          </cell>
          <cell r="AD130">
            <v>4817</v>
          </cell>
          <cell r="AF130">
            <v>0</v>
          </cell>
          <cell r="AG130">
            <v>3809.68</v>
          </cell>
          <cell r="AP130" t="str">
            <v xml:space="preserve"> </v>
          </cell>
          <cell r="AQ130" t="str">
            <v>M</v>
          </cell>
          <cell r="AS130" t="str">
            <v>COMERCIAL</v>
          </cell>
        </row>
        <row r="131">
          <cell r="A131" t="str">
            <v>02828142</v>
          </cell>
          <cell r="B131" t="str">
            <v>Alejandra</v>
          </cell>
          <cell r="C131" t="str">
            <v>Villa</v>
          </cell>
          <cell r="D131" t="str">
            <v>Rivera</v>
          </cell>
          <cell r="E131" t="str">
            <v>SECRETARIA DE DIRECCION</v>
          </cell>
          <cell r="F131">
            <v>27500.9</v>
          </cell>
          <cell r="G131">
            <v>1787.55</v>
          </cell>
          <cell r="H131">
            <v>8250.25</v>
          </cell>
          <cell r="I131">
            <v>0</v>
          </cell>
          <cell r="J131">
            <v>0</v>
          </cell>
          <cell r="S131">
            <v>0</v>
          </cell>
          <cell r="AB131">
            <v>2989.95</v>
          </cell>
          <cell r="AF131">
            <v>0</v>
          </cell>
          <cell r="AP131" t="str">
            <v xml:space="preserve"> </v>
          </cell>
          <cell r="AQ131" t="str">
            <v>F</v>
          </cell>
          <cell r="AS131" t="str">
            <v>DIRECCION</v>
          </cell>
        </row>
        <row r="132">
          <cell r="A132" t="str">
            <v>0283187</v>
          </cell>
          <cell r="B132" t="str">
            <v>Humberto</v>
          </cell>
          <cell r="C132" t="str">
            <v>Salas</v>
          </cell>
          <cell r="D132" t="str">
            <v>Pompa</v>
          </cell>
          <cell r="E132" t="str">
            <v>SUPERVISOR DE TALLER</v>
          </cell>
          <cell r="F132">
            <v>27342.98</v>
          </cell>
          <cell r="G132">
            <v>1777.31</v>
          </cell>
          <cell r="H132">
            <v>8202.89</v>
          </cell>
          <cell r="I132">
            <v>0</v>
          </cell>
          <cell r="J132">
            <v>0</v>
          </cell>
          <cell r="S132">
            <v>0</v>
          </cell>
          <cell r="AB132">
            <v>2959.83</v>
          </cell>
          <cell r="AC132">
            <v>1016.48</v>
          </cell>
          <cell r="AF132">
            <v>0</v>
          </cell>
          <cell r="AP132" t="str">
            <v xml:space="preserve"> </v>
          </cell>
          <cell r="AQ132" t="str">
            <v>M</v>
          </cell>
          <cell r="AS132" t="str">
            <v>OPERACION</v>
          </cell>
        </row>
        <row r="133">
          <cell r="A133" t="str">
            <v>0284145</v>
          </cell>
          <cell r="B133" t="str">
            <v>Giovany  Ismael</v>
          </cell>
          <cell r="C133" t="str">
            <v>Ayon</v>
          </cell>
          <cell r="D133" t="str">
            <v>Ruiz</v>
          </cell>
          <cell r="E133" t="str">
            <v>INSPECTOR DE SERVICIO</v>
          </cell>
          <cell r="F133">
            <v>23454.65</v>
          </cell>
          <cell r="G133">
            <v>1524.55</v>
          </cell>
          <cell r="H133">
            <v>7036.38</v>
          </cell>
          <cell r="I133">
            <v>0</v>
          </cell>
          <cell r="J133">
            <v>0</v>
          </cell>
          <cell r="S133">
            <v>0</v>
          </cell>
          <cell r="AB133">
            <v>2508.1400000000003</v>
          </cell>
          <cell r="AF133">
            <v>0</v>
          </cell>
          <cell r="AP133" t="str">
            <v xml:space="preserve"> </v>
          </cell>
          <cell r="AQ133" t="str">
            <v>M</v>
          </cell>
          <cell r="AS133" t="str">
            <v>COMERCIAL</v>
          </cell>
        </row>
        <row r="134">
          <cell r="A134" t="str">
            <v>0285121</v>
          </cell>
          <cell r="B134" t="str">
            <v>Edgar</v>
          </cell>
          <cell r="C134" t="str">
            <v>Nuñez</v>
          </cell>
          <cell r="D134" t="str">
            <v>Rocha</v>
          </cell>
          <cell r="E134" t="str">
            <v>ALMACENISTA</v>
          </cell>
          <cell r="F134">
            <v>23454.65</v>
          </cell>
          <cell r="G134">
            <v>1524.55</v>
          </cell>
          <cell r="H134">
            <v>7036.38</v>
          </cell>
          <cell r="I134">
            <v>0</v>
          </cell>
          <cell r="J134">
            <v>0</v>
          </cell>
          <cell r="S134">
            <v>0</v>
          </cell>
          <cell r="AB134">
            <v>2508.1400000000003</v>
          </cell>
          <cell r="AF134">
            <v>0</v>
          </cell>
          <cell r="AP134" t="str">
            <v xml:space="preserve"> </v>
          </cell>
          <cell r="AQ134" t="str">
            <v>M</v>
          </cell>
          <cell r="AS134" t="str">
            <v>OPERACION</v>
          </cell>
        </row>
        <row r="135">
          <cell r="A135" t="str">
            <v>02861814</v>
          </cell>
          <cell r="B135" t="str">
            <v>José Armando</v>
          </cell>
          <cell r="C135" t="str">
            <v>Estrella</v>
          </cell>
          <cell r="D135" t="str">
            <v>Vanegas</v>
          </cell>
          <cell r="E135" t="str">
            <v>AUXILIAR OFICINA OPERATIVA</v>
          </cell>
          <cell r="F135">
            <v>19634.55</v>
          </cell>
          <cell r="G135">
            <v>1276.25</v>
          </cell>
          <cell r="H135">
            <v>5890.36</v>
          </cell>
          <cell r="I135">
            <v>0</v>
          </cell>
          <cell r="J135">
            <v>0</v>
          </cell>
          <cell r="S135">
            <v>0</v>
          </cell>
          <cell r="AB135">
            <v>2101.7200000000003</v>
          </cell>
          <cell r="AF135">
            <v>0</v>
          </cell>
          <cell r="AP135" t="str">
            <v xml:space="preserve"> </v>
          </cell>
          <cell r="AQ135" t="str">
            <v>M</v>
          </cell>
          <cell r="AS135" t="str">
            <v>OPERACION</v>
          </cell>
        </row>
        <row r="136">
          <cell r="A136" t="str">
            <v>0287145</v>
          </cell>
          <cell r="B136" t="str">
            <v>Marco Tulio</v>
          </cell>
          <cell r="C136" t="str">
            <v>Garcia</v>
          </cell>
          <cell r="D136" t="str">
            <v>Celaya</v>
          </cell>
          <cell r="E136" t="str">
            <v>INSPECTOR DE SERVICIO</v>
          </cell>
          <cell r="F136">
            <v>17724.5</v>
          </cell>
          <cell r="G136">
            <v>1152.0899999999999</v>
          </cell>
          <cell r="H136">
            <v>1772.4399999999998</v>
          </cell>
          <cell r="I136">
            <v>0</v>
          </cell>
          <cell r="J136">
            <v>0</v>
          </cell>
          <cell r="S136">
            <v>0</v>
          </cell>
          <cell r="AB136">
            <v>1898.51</v>
          </cell>
          <cell r="AF136">
            <v>0</v>
          </cell>
          <cell r="AP136" t="str">
            <v xml:space="preserve"> </v>
          </cell>
          <cell r="AQ136" t="str">
            <v>M</v>
          </cell>
          <cell r="AS136" t="str">
            <v>COMERCIAL</v>
          </cell>
        </row>
        <row r="137">
          <cell r="A137" t="str">
            <v>02888143</v>
          </cell>
          <cell r="B137" t="str">
            <v>Anyelida</v>
          </cell>
          <cell r="C137" t="str">
            <v>Diaz</v>
          </cell>
          <cell r="D137" t="str">
            <v>Cuellar</v>
          </cell>
          <cell r="E137" t="str">
            <v>PARAMEDICO</v>
          </cell>
          <cell r="F137">
            <v>7289.52</v>
          </cell>
          <cell r="G137">
            <v>473.82</v>
          </cell>
          <cell r="H137">
            <v>728.96</v>
          </cell>
          <cell r="I137">
            <v>0</v>
          </cell>
          <cell r="J137">
            <v>0</v>
          </cell>
          <cell r="S137">
            <v>0</v>
          </cell>
          <cell r="AB137">
            <v>592.29999999999995</v>
          </cell>
          <cell r="AF137">
            <v>0</v>
          </cell>
          <cell r="AP137" t="str">
            <v xml:space="preserve"> </v>
          </cell>
          <cell r="AQ137" t="str">
            <v>F</v>
          </cell>
          <cell r="AS137" t="str">
            <v>CRUZ ROJA</v>
          </cell>
        </row>
        <row r="138">
          <cell r="A138" t="str">
            <v>02898143</v>
          </cell>
          <cell r="B138" t="str">
            <v>Yuvia</v>
          </cell>
          <cell r="C138" t="str">
            <v>Pompa</v>
          </cell>
          <cell r="D138" t="str">
            <v>Bermudez</v>
          </cell>
          <cell r="E138" t="str">
            <v>PARAMEDICO</v>
          </cell>
          <cell r="F138">
            <v>7289.52</v>
          </cell>
          <cell r="G138">
            <v>473.82</v>
          </cell>
          <cell r="H138">
            <v>728.96</v>
          </cell>
          <cell r="I138">
            <v>0</v>
          </cell>
          <cell r="J138">
            <v>0</v>
          </cell>
          <cell r="S138">
            <v>0</v>
          </cell>
          <cell r="AB138">
            <v>592.29999999999995</v>
          </cell>
          <cell r="AF138">
            <v>0</v>
          </cell>
          <cell r="AP138" t="str">
            <v xml:space="preserve"> </v>
          </cell>
          <cell r="AQ138" t="str">
            <v>F</v>
          </cell>
          <cell r="AS138" t="str">
            <v>CRUZ ROJA</v>
          </cell>
        </row>
        <row r="139">
          <cell r="A139" t="str">
            <v>02908144</v>
          </cell>
          <cell r="B139" t="str">
            <v>Jose Abel</v>
          </cell>
          <cell r="C139" t="str">
            <v>Canastillo</v>
          </cell>
          <cell r="D139" t="str">
            <v>Valenzuela</v>
          </cell>
          <cell r="E139" t="str">
            <v>BOMBERO PARAMEDICO</v>
          </cell>
          <cell r="F139">
            <v>7289.52</v>
          </cell>
          <cell r="G139">
            <v>473.82</v>
          </cell>
          <cell r="H139">
            <v>728.96</v>
          </cell>
          <cell r="I139">
            <v>0</v>
          </cell>
          <cell r="J139">
            <v>0</v>
          </cell>
          <cell r="S139">
            <v>0</v>
          </cell>
          <cell r="AB139">
            <v>592.29999999999995</v>
          </cell>
          <cell r="AF139">
            <v>0</v>
          </cell>
          <cell r="AP139" t="str">
            <v xml:space="preserve"> </v>
          </cell>
          <cell r="AQ139" t="str">
            <v>M</v>
          </cell>
          <cell r="AS139" t="str">
            <v>BOMBEROS</v>
          </cell>
        </row>
        <row r="140">
          <cell r="A140" t="str">
            <v>02918144</v>
          </cell>
          <cell r="B140" t="str">
            <v>Luis  Ulfran</v>
          </cell>
          <cell r="C140" t="str">
            <v>Barraza</v>
          </cell>
          <cell r="D140" t="str">
            <v>Sanchez</v>
          </cell>
          <cell r="E140" t="str">
            <v>BOMBERO PARAMEDICO</v>
          </cell>
          <cell r="F140">
            <v>3644.76</v>
          </cell>
          <cell r="G140">
            <v>236.91</v>
          </cell>
          <cell r="H140">
            <v>364.48</v>
          </cell>
          <cell r="I140">
            <v>0</v>
          </cell>
          <cell r="J140">
            <v>0</v>
          </cell>
          <cell r="S140">
            <v>0</v>
          </cell>
          <cell r="AB140">
            <v>296.14999999999998</v>
          </cell>
          <cell r="AF140">
            <v>0</v>
          </cell>
          <cell r="AP140" t="str">
            <v xml:space="preserve"> </v>
          </cell>
          <cell r="AQ140" t="str">
            <v>M</v>
          </cell>
          <cell r="AS140" t="str">
            <v>BOMBEROS</v>
          </cell>
        </row>
        <row r="141">
          <cell r="A141" t="str">
            <v>1004191</v>
          </cell>
          <cell r="B141" t="str">
            <v>Jose Crispin</v>
          </cell>
          <cell r="C141" t="str">
            <v>Vera</v>
          </cell>
          <cell r="D141" t="str">
            <v>Cisneros</v>
          </cell>
          <cell r="E141" t="str">
            <v>AUXILIAR DE INGRESOS</v>
          </cell>
          <cell r="F141">
            <v>25894.400000000001</v>
          </cell>
          <cell r="G141">
            <v>1683.15</v>
          </cell>
          <cell r="H141">
            <v>7768.3</v>
          </cell>
          <cell r="I141">
            <v>0</v>
          </cell>
          <cell r="J141">
            <v>0</v>
          </cell>
          <cell r="S141">
            <v>4218.5200000000004</v>
          </cell>
          <cell r="AB141">
            <v>3036.2599999999993</v>
          </cell>
          <cell r="AC141">
            <v>7990</v>
          </cell>
          <cell r="AD141">
            <v>2530</v>
          </cell>
          <cell r="AF141">
            <v>0</v>
          </cell>
          <cell r="AG141">
            <v>0</v>
          </cell>
          <cell r="AP141" t="str">
            <v xml:space="preserve"> </v>
          </cell>
          <cell r="AQ141" t="str">
            <v>M</v>
          </cell>
          <cell r="AS141" t="str">
            <v>UNIDAD RURAL Y GRIEGA</v>
          </cell>
        </row>
        <row r="142">
          <cell r="A142" t="str">
            <v>1006192</v>
          </cell>
          <cell r="B142" t="str">
            <v>Angel</v>
          </cell>
          <cell r="C142" t="str">
            <v>Xocua</v>
          </cell>
          <cell r="D142" t="str">
            <v>Tlehuactle</v>
          </cell>
          <cell r="E142" t="str">
            <v>SUPERVISOR E INSTALADOR DE REDES</v>
          </cell>
          <cell r="F142">
            <v>24113.600000000002</v>
          </cell>
          <cell r="G142">
            <v>1567.4</v>
          </cell>
          <cell r="H142">
            <v>7234.0999999999995</v>
          </cell>
          <cell r="I142">
            <v>90.43</v>
          </cell>
          <cell r="J142">
            <v>0</v>
          </cell>
          <cell r="K142">
            <v>103.34</v>
          </cell>
          <cell r="M142">
            <v>706.18</v>
          </cell>
          <cell r="S142">
            <v>0</v>
          </cell>
          <cell r="AB142">
            <v>2417.1800000000003</v>
          </cell>
          <cell r="AD142">
            <v>3500</v>
          </cell>
          <cell r="AF142">
            <v>0</v>
          </cell>
          <cell r="AG142">
            <v>0</v>
          </cell>
          <cell r="AP142" t="str">
            <v xml:space="preserve"> </v>
          </cell>
          <cell r="AQ142" t="str">
            <v>M</v>
          </cell>
          <cell r="AS142" t="str">
            <v>UNIDAD RURAL Y GRIEGA</v>
          </cell>
        </row>
        <row r="143">
          <cell r="A143" t="str">
            <v>1007192</v>
          </cell>
          <cell r="B143" t="str">
            <v>Pedro</v>
          </cell>
          <cell r="C143" t="str">
            <v>Mendez</v>
          </cell>
          <cell r="D143" t="str">
            <v>Vega</v>
          </cell>
          <cell r="E143" t="str">
            <v>SUPERVISOR E INSTALADOR DE REDES</v>
          </cell>
          <cell r="F143">
            <v>24113.600000000002</v>
          </cell>
          <cell r="G143">
            <v>1567.4</v>
          </cell>
          <cell r="H143">
            <v>7234.0999999999995</v>
          </cell>
          <cell r="I143">
            <v>0</v>
          </cell>
          <cell r="J143">
            <v>0</v>
          </cell>
          <cell r="K143">
            <v>206.68</v>
          </cell>
          <cell r="M143">
            <v>1412.36</v>
          </cell>
          <cell r="S143">
            <v>3458.45</v>
          </cell>
          <cell r="AB143">
            <v>2710.8</v>
          </cell>
          <cell r="AD143">
            <v>1250</v>
          </cell>
          <cell r="AE143">
            <v>3500</v>
          </cell>
          <cell r="AF143">
            <v>0</v>
          </cell>
          <cell r="AG143">
            <v>0</v>
          </cell>
          <cell r="AP143" t="str">
            <v xml:space="preserve"> </v>
          </cell>
          <cell r="AQ143" t="str">
            <v>M</v>
          </cell>
          <cell r="AS143" t="str">
            <v>UNIDAD RURAL Y GRIEGA</v>
          </cell>
        </row>
        <row r="144">
          <cell r="A144" t="str">
            <v>1008193</v>
          </cell>
          <cell r="B144" t="str">
            <v>Alvaro</v>
          </cell>
          <cell r="C144" t="str">
            <v>Xocua</v>
          </cell>
          <cell r="D144" t="str">
            <v>Tlehuactle</v>
          </cell>
          <cell r="E144" t="str">
            <v>VELADOR PLANTA TRATAMIENTO</v>
          </cell>
          <cell r="F144">
            <v>24113.600000000002</v>
          </cell>
          <cell r="G144">
            <v>1567.4</v>
          </cell>
          <cell r="H144">
            <v>7234.0999999999995</v>
          </cell>
          <cell r="I144">
            <v>0</v>
          </cell>
          <cell r="J144">
            <v>813.83</v>
          </cell>
          <cell r="K144">
            <v>103.34</v>
          </cell>
          <cell r="M144">
            <v>706.18</v>
          </cell>
          <cell r="S144">
            <v>3458.45</v>
          </cell>
          <cell r="AB144">
            <v>2797.37</v>
          </cell>
          <cell r="AD144">
            <v>9425</v>
          </cell>
          <cell r="AF144">
            <v>0</v>
          </cell>
          <cell r="AG144">
            <v>0</v>
          </cell>
          <cell r="AP144" t="str">
            <v xml:space="preserve"> </v>
          </cell>
          <cell r="AQ144" t="str">
            <v>M</v>
          </cell>
          <cell r="AS144" t="str">
            <v>UNIDAD RURAL Y GRIEGA</v>
          </cell>
        </row>
        <row r="145">
          <cell r="A145" t="str">
            <v>1009192</v>
          </cell>
          <cell r="B145" t="str">
            <v>Julio Cesar</v>
          </cell>
          <cell r="C145" t="str">
            <v>Saldaña</v>
          </cell>
          <cell r="D145" t="str">
            <v>Razo</v>
          </cell>
          <cell r="E145" t="str">
            <v>SUPERVISOR E INSTALADOR DE REDES</v>
          </cell>
          <cell r="F145">
            <v>24113.600000000002</v>
          </cell>
          <cell r="G145">
            <v>1567.4</v>
          </cell>
          <cell r="H145">
            <v>7234.0999999999995</v>
          </cell>
          <cell r="I145">
            <v>0</v>
          </cell>
          <cell r="J145">
            <v>0</v>
          </cell>
          <cell r="S145">
            <v>3458.45</v>
          </cell>
          <cell r="AB145">
            <v>2582.12</v>
          </cell>
          <cell r="AD145">
            <v>500</v>
          </cell>
          <cell r="AE145">
            <v>3500</v>
          </cell>
          <cell r="AF145">
            <v>0</v>
          </cell>
          <cell r="AP145" t="str">
            <v xml:space="preserve"> </v>
          </cell>
          <cell r="AQ145" t="str">
            <v>M</v>
          </cell>
          <cell r="AS145" t="str">
            <v>UNIDAD RURAL Y GRIEGA</v>
          </cell>
        </row>
        <row r="146">
          <cell r="A146" t="str">
            <v>1011193</v>
          </cell>
          <cell r="B146" t="str">
            <v>Miguel Angel</v>
          </cell>
          <cell r="C146" t="str">
            <v>Tlehuactle</v>
          </cell>
          <cell r="D146" t="str">
            <v>Cosme</v>
          </cell>
          <cell r="E146" t="str">
            <v>VELADOR PLANTA TRATAMIENTO</v>
          </cell>
          <cell r="F146">
            <v>24113.600000000002</v>
          </cell>
          <cell r="G146">
            <v>1567.4</v>
          </cell>
          <cell r="H146">
            <v>7234.0999999999995</v>
          </cell>
          <cell r="I146">
            <v>0</v>
          </cell>
          <cell r="J146">
            <v>813.83</v>
          </cell>
          <cell r="K146">
            <v>103.34</v>
          </cell>
          <cell r="M146">
            <v>706.18</v>
          </cell>
          <cell r="S146">
            <v>3458.45</v>
          </cell>
          <cell r="AB146">
            <v>2792.08</v>
          </cell>
          <cell r="AD146">
            <v>6575</v>
          </cell>
          <cell r="AF146">
            <v>0</v>
          </cell>
          <cell r="AP146" t="str">
            <v xml:space="preserve"> </v>
          </cell>
          <cell r="AQ146" t="str">
            <v>M</v>
          </cell>
          <cell r="AS146" t="str">
            <v>UNIDAD RURAL Y GRIEGA</v>
          </cell>
        </row>
        <row r="147">
          <cell r="A147" t="str">
            <v>1012192</v>
          </cell>
          <cell r="B147" t="str">
            <v>Jesus Guadalupe</v>
          </cell>
          <cell r="C147" t="str">
            <v>Cervantes</v>
          </cell>
          <cell r="D147" t="str">
            <v>Garzon</v>
          </cell>
          <cell r="E147" t="str">
            <v>SUPERVISOR E INSTALADOR DE REDES</v>
          </cell>
          <cell r="F147">
            <v>24113.600000000002</v>
          </cell>
          <cell r="G147">
            <v>1567.4</v>
          </cell>
          <cell r="H147">
            <v>7234.0999999999995</v>
          </cell>
          <cell r="I147">
            <v>0</v>
          </cell>
          <cell r="J147">
            <v>813.83</v>
          </cell>
          <cell r="K147">
            <v>103.34</v>
          </cell>
          <cell r="M147">
            <v>706.18</v>
          </cell>
          <cell r="S147">
            <v>0</v>
          </cell>
          <cell r="AB147">
            <v>2559.81</v>
          </cell>
          <cell r="AE147">
            <v>1750</v>
          </cell>
          <cell r="AF147">
            <v>0</v>
          </cell>
          <cell r="AP147" t="str">
            <v xml:space="preserve"> </v>
          </cell>
          <cell r="AQ147" t="str">
            <v>M</v>
          </cell>
          <cell r="AS147" t="str">
            <v>UNIDAD RURAL Y GRIEGA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topLeftCell="A2" workbookViewId="0">
      <selection activeCell="AG8" sqref="AG8:AG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1.42578125" customWidth="1"/>
    <col min="7" max="7" width="40.5703125" customWidth="1"/>
    <col min="8" max="8" width="17.42578125" bestFit="1" customWidth="1"/>
    <col min="9" max="9" width="19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285156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f>+[1]AcumSYS!$B$2</f>
        <v>2022</v>
      </c>
      <c r="B8" s="6">
        <f>+[1]AcumSYS!$D$2</f>
        <v>44652</v>
      </c>
      <c r="C8" s="6">
        <f>+[1]AcumSYS!$E$2</f>
        <v>44742</v>
      </c>
      <c r="D8" s="4" t="str">
        <f>IF([1]AcumSYS!$AR5="","",IF([1]AcumSYS!$AR5="s","Empleado","Personal de Confianza"))</f>
        <v>Empleado</v>
      </c>
      <c r="E8" s="7" t="str">
        <f>+[1]AcumSYS!A5</f>
        <v>0003123</v>
      </c>
      <c r="F8" s="4" t="str">
        <f>+[1]AcumSYS!$E5</f>
        <v>AUXILIAR DE CONTABILIDAD</v>
      </c>
      <c r="G8" s="4" t="str">
        <f>+[1]AcumSYS!$E5</f>
        <v>AUXILIAR DE CONTABILIDAD</v>
      </c>
      <c r="H8" s="4" t="str">
        <f>+[1]AcumSYS!$AS5</f>
        <v>CONTABILIDAD</v>
      </c>
      <c r="I8" s="4" t="str">
        <f>+[1]AcumSYS!$B5</f>
        <v>Maria Consuelo</v>
      </c>
      <c r="J8" s="4" t="str">
        <f>+[1]AcumSYS!$C5</f>
        <v>Celaya</v>
      </c>
      <c r="K8" s="4" t="str">
        <f>+[1]AcumSYS!$D5</f>
        <v>Mariles</v>
      </c>
      <c r="L8" s="4" t="str">
        <f>IF([1]AcumSYS!$AQ5="F","Femenino","Masculino")</f>
        <v>Femenino</v>
      </c>
      <c r="M8" s="4">
        <f>ROUND(SUM([1]AcumSYS!$F5:$AA5)/[1]AcumSYS!$C$2*28,2)</f>
        <v>28900.27</v>
      </c>
      <c r="N8" s="4" t="s">
        <v>214</v>
      </c>
      <c r="O8" s="4">
        <f>(ROUND(SUM([1]AcumSYS!$F5:$AA5)/[1]AcumSYS!$C$2*28,2))-(ROUND(SUM([1]AcumSYS!$AB5:$AJ5)/[1]AcumSYS!$C$2*28,2))</f>
        <v>13263.41</v>
      </c>
      <c r="P8" s="4" t="s">
        <v>214</v>
      </c>
      <c r="Q8" s="4">
        <v>8</v>
      </c>
      <c r="R8" s="4"/>
      <c r="S8" s="4">
        <f>[1]AcumSYS!$A5*1</f>
        <v>3123</v>
      </c>
      <c r="T8" s="4" t="str">
        <f>IF(([1]AcumSYS!N5)=0,"",[1]AcumSYS!$A5*1)</f>
        <v/>
      </c>
      <c r="U8" s="4" t="str">
        <f>IF(D8="","",IF(([1]AcumSYS!W5)=0,"",[1]AcumSYS!$A5*1))</f>
        <v/>
      </c>
      <c r="V8" s="9">
        <v>515</v>
      </c>
      <c r="W8" s="4"/>
      <c r="X8" s="4"/>
      <c r="Y8" s="4"/>
      <c r="Z8" s="4" t="str">
        <f>IF(([1]AcumSYS!O5)=0," ",[1]AcumSYS!$A5*1)</f>
        <v xml:space="preserve"> </v>
      </c>
      <c r="AA8" s="4"/>
      <c r="AB8" s="4">
        <f>IF(([1]AcumSYS!I5+[1]AcumSYS!J5+[1]AcumSYS!K5+[1]AcumSYS!L5+[1]AcumSYS!M5+[1]AcumSYS!P5+[1]AcumSYS!Q5+[1]AcumSYS!R5+[1]AcumSYS!U5+[1]AcumSYS!V5+[1]AcumSYS!X5+[1]AcumSYS!Y5+[1]AcumSYS!Z5+[1]AcumSYS!AA5)=0,"",[1]AcumSYS!$A5*1)</f>
        <v>3123</v>
      </c>
      <c r="AC8" s="4"/>
      <c r="AD8" s="4" t="s">
        <v>215</v>
      </c>
      <c r="AE8" s="6">
        <v>44770</v>
      </c>
      <c r="AF8" s="6">
        <v>44770</v>
      </c>
      <c r="AG8" s="8" t="str">
        <f>IF(MID(E8,1,4)=MID(E7,1,4),"Modificacion en el trimestre",IF([1]AcumSYS!AP5=" "," ","Baja: " &amp;[1]AcumSYS!AP5))</f>
        <v xml:space="preserve"> </v>
      </c>
    </row>
    <row r="9" spans="1:33" x14ac:dyDescent="0.25">
      <c r="A9" s="4">
        <f>IF(D9= "", "",[1]AcumSYS!$B$2)</f>
        <v>2022</v>
      </c>
      <c r="B9" s="6">
        <f>IF(D9="","",+[1]AcumSYS!$D$2)</f>
        <v>44652</v>
      </c>
      <c r="C9" s="6">
        <f>IF(D9="","",+[1]AcumSYS!$E$2)</f>
        <v>44742</v>
      </c>
      <c r="D9" s="4" t="s">
        <v>90</v>
      </c>
      <c r="E9" s="7" t="str">
        <f>+[1]AcumSYS!A6</f>
        <v>000515</v>
      </c>
      <c r="F9" s="4" t="str">
        <f>IF(D9="","",+[1]AcumSYS!$E6)</f>
        <v>ENCARGA RECUPERA CARTERA Y PAD  USUARI</v>
      </c>
      <c r="G9" s="4" t="str">
        <f>IF(D9="","",+[1]AcumSYS!$E6)</f>
        <v>ENCARGA RECUPERA CARTERA Y PAD  USUARI</v>
      </c>
      <c r="H9" s="4" t="str">
        <f>IF(D9="","",+[1]AcumSYS!$AS6)</f>
        <v>COMERCIAL</v>
      </c>
      <c r="I9" s="4" t="str">
        <f>IF(D9="","",+[1]AcumSYS!$B6)</f>
        <v>Maria Guadalupe</v>
      </c>
      <c r="J9" s="4" t="str">
        <f>IF(D9="","",+[1]AcumSYS!$C6)</f>
        <v>Valdez</v>
      </c>
      <c r="K9" s="4" t="str">
        <f>IF(D9="","",+[1]AcumSYS!$D6)</f>
        <v>Chacara</v>
      </c>
      <c r="L9" s="4" t="str">
        <f>IF(D9="","",IF([1]AcumSYS!$AQ6="F","Femenino","Masculino"))</f>
        <v>Femenino</v>
      </c>
      <c r="M9" s="4">
        <f>IF(D9="","",ROUND(SUM([1]AcumSYS!$F6:$AA6)/[1]AcumSYS!$C$2*28,2))</f>
        <v>28154.76</v>
      </c>
      <c r="N9" s="4" t="str">
        <f t="shared" ref="N9:N72" si="0">IF(D9="","","Pesos Mexicanos")</f>
        <v>Pesos Mexicanos</v>
      </c>
      <c r="O9" s="4">
        <f>IF(D9="","",(ROUND(SUM([1]AcumSYS!$F6:$AA6)/[1]AcumSYS!$C$2*28,2))-(ROUND(SUM([1]AcumSYS!$AB6:$AJ6)/[1]AcumSYS!$C$2*28,2)))</f>
        <v>18094.739999999998</v>
      </c>
      <c r="P9" s="4" t="str">
        <f t="shared" ref="P9:P72" si="1">IF(D9="","","Pesos Mexicanos")</f>
        <v>Pesos Mexicanos</v>
      </c>
      <c r="Q9" s="4">
        <v>8</v>
      </c>
      <c r="R9" s="4"/>
      <c r="S9" s="4">
        <f>IF(D9="","",[1]AcumSYS!$A6*1)</f>
        <v>515</v>
      </c>
      <c r="T9" s="4" t="str">
        <f>IF(([1]AcumSYS!N6)=0,"",[1]AcumSYS!$A6*1)</f>
        <v/>
      </c>
      <c r="U9" s="4" t="str">
        <f>IF(D9="","",IF(([1]AcumSYS!W6)=0,"",[1]AcumSYS!$A6*1))</f>
        <v/>
      </c>
      <c r="V9" s="9">
        <v>241472</v>
      </c>
      <c r="W9" s="4"/>
      <c r="X9" s="4"/>
      <c r="Y9" s="4"/>
      <c r="Z9" s="4" t="str">
        <f>IF(D9="","",IF(([1]AcumSYS!O6)=0," ",[1]AcumSYS!$A6*1))</f>
        <v xml:space="preserve"> </v>
      </c>
      <c r="AA9" s="4"/>
      <c r="AB9" s="4" t="str">
        <f>IF(D9="","",IF(([1]AcumSYS!I6+[1]AcumSYS!J6+[1]AcumSYS!K6+[1]AcumSYS!L6+[1]AcumSYS!M6+[1]AcumSYS!P6+[1]AcumSYS!Q6+[1]AcumSYS!R6+[1]AcumSYS!U6+[1]AcumSYS!V6+[1]AcumSYS!X6+[1]AcumSYS!Y6+[1]AcumSYS!Z6+[1]AcumSYS!AA6)=0,"",[1]AcumSYS!$A6*1))</f>
        <v/>
      </c>
      <c r="AC9" s="4"/>
      <c r="AD9" s="4" t="str">
        <f t="shared" ref="AD9:AD72" si="2">IF(D9="","","Recursos Humanos")</f>
        <v>Recursos Humanos</v>
      </c>
      <c r="AE9" s="6">
        <v>44770</v>
      </c>
      <c r="AF9" s="6">
        <v>44770</v>
      </c>
      <c r="AG9" s="8" t="str">
        <f>IF(MID(E9,1,4)=MID(E8,1,4),"Modificacion en el trimestre",IF([1]AcumSYS!AP6=" "," ","Baja: " &amp;[1]AcumSYS!AP6))</f>
        <v xml:space="preserve"> </v>
      </c>
    </row>
    <row r="10" spans="1:33" x14ac:dyDescent="0.25">
      <c r="A10" s="4">
        <f>IF(D10= "", "",[1]AcumSYS!$B$2)</f>
        <v>2022</v>
      </c>
      <c r="B10" s="6">
        <f>IF(D10="","",+[1]AcumSYS!$D$2)</f>
        <v>44652</v>
      </c>
      <c r="C10" s="6">
        <f>IF(D10="","",+[1]AcumSYS!$E$2)</f>
        <v>44742</v>
      </c>
      <c r="D10" s="4" t="str">
        <f>IF([1]AcumSYS!$AR7="","",IF([1]AcumSYS!$AR7="s","Empleado","Personal de Confianza"))</f>
        <v>Empleado</v>
      </c>
      <c r="E10" s="7" t="str">
        <f>+[1]AcumSYS!A7</f>
        <v>0006143</v>
      </c>
      <c r="F10" s="4" t="str">
        <f>IF(D10="","",+[1]AcumSYS!$E7)</f>
        <v>AUXILIAR ADMINISTRATIVO</v>
      </c>
      <c r="G10" s="4" t="str">
        <f>IF(D10="","",+[1]AcumSYS!$E7)</f>
        <v>AUXILIAR ADMINISTRATIVO</v>
      </c>
      <c r="H10" s="4" t="str">
        <f>IF(D10="","",+[1]AcumSYS!$AS7)</f>
        <v>COMERCIAL</v>
      </c>
      <c r="I10" s="4" t="str">
        <f>IF(D10="","",+[1]AcumSYS!$B7)</f>
        <v>Patricia</v>
      </c>
      <c r="J10" s="4" t="str">
        <f>IF(D10="","",+[1]AcumSYS!$C7)</f>
        <v>Sandoval</v>
      </c>
      <c r="K10" s="4" t="str">
        <f>IF(D10="","",+[1]AcumSYS!$D7)</f>
        <v>Camacho</v>
      </c>
      <c r="L10" s="4" t="str">
        <f>IF(D10="","",IF([1]AcumSYS!$AQ7="F","Femenino","Masculino"))</f>
        <v>Femenino</v>
      </c>
      <c r="M10" s="4">
        <f>IF(D10="","",ROUND(SUM([1]AcumSYS!$F7:$AA7)/[1]AcumSYS!$C$2*28,2))</f>
        <v>27638.639999999999</v>
      </c>
      <c r="N10" s="4" t="str">
        <f t="shared" si="0"/>
        <v>Pesos Mexicanos</v>
      </c>
      <c r="O10" s="4">
        <f>IF(D10="","",(ROUND(SUM([1]AcumSYS!$F7:$AA7)/[1]AcumSYS!$C$2*28,2))-(ROUND(SUM([1]AcumSYS!$AB7:$AJ7)/[1]AcumSYS!$C$2*28,2)))</f>
        <v>21332.739999999998</v>
      </c>
      <c r="P10" s="4" t="str">
        <f t="shared" si="1"/>
        <v>Pesos Mexicanos</v>
      </c>
      <c r="Q10" s="4">
        <v>8</v>
      </c>
      <c r="R10" s="4"/>
      <c r="S10" s="4">
        <f>IF(D10="","",[1]AcumSYS!$A7*1)</f>
        <v>6143</v>
      </c>
      <c r="T10" s="4" t="str">
        <f>IF(([1]AcumSYS!N7)=0,"",[1]AcumSYS!$A7*1)</f>
        <v/>
      </c>
      <c r="U10" s="4" t="str">
        <f>IF(D10="","",IF(([1]AcumSYS!W7)=0,"",[1]AcumSYS!$A7*1))</f>
        <v/>
      </c>
      <c r="V10" s="9">
        <v>251620</v>
      </c>
      <c r="W10" s="4"/>
      <c r="X10" s="4"/>
      <c r="Y10" s="4"/>
      <c r="Z10" s="4" t="str">
        <f>IF(D10="","",IF(([1]AcumSYS!O7)=0," ",[1]AcumSYS!$A7*1))</f>
        <v xml:space="preserve"> </v>
      </c>
      <c r="AA10" s="4"/>
      <c r="AB10" s="4" t="str">
        <f>IF(D10="","",IF(([1]AcumSYS!I7+[1]AcumSYS!J7+[1]AcumSYS!K7+[1]AcumSYS!L7+[1]AcumSYS!M7+[1]AcumSYS!P7+[1]AcumSYS!Q7+[1]AcumSYS!R7+[1]AcumSYS!U7+[1]AcumSYS!V7+[1]AcumSYS!X7+[1]AcumSYS!Y7+[1]AcumSYS!Z7+[1]AcumSYS!AA7)=0,"",[1]AcumSYS!$A7*1))</f>
        <v/>
      </c>
      <c r="AC10" s="4"/>
      <c r="AD10" s="4" t="str">
        <f t="shared" si="2"/>
        <v>Recursos Humanos</v>
      </c>
      <c r="AE10" s="6">
        <v>44770</v>
      </c>
      <c r="AF10" s="6">
        <v>44770</v>
      </c>
      <c r="AG10" s="8" t="str">
        <f>IF(MID(E10,1,4)=MID(E9,1,4),"Modificacion en el trimestre",IF([1]AcumSYS!AP7=" "," ","Baja: " &amp;[1]AcumSYS!AP7))</f>
        <v xml:space="preserve"> </v>
      </c>
    </row>
    <row r="11" spans="1:33" x14ac:dyDescent="0.25">
      <c r="A11" s="4">
        <f>IF(D11= "", "",[1]AcumSYS!$B$2)</f>
        <v>2022</v>
      </c>
      <c r="B11" s="6">
        <f>IF(D11="","",+[1]AcumSYS!$D$2)</f>
        <v>44652</v>
      </c>
      <c r="C11" s="6">
        <f>IF(D11="","",+[1]AcumSYS!$E$2)</f>
        <v>44742</v>
      </c>
      <c r="D11" s="4" t="str">
        <f>IF([1]AcumSYS!$AR8="","",IF([1]AcumSYS!$AR8="s","Empleado","Personal de Confianza"))</f>
        <v>Empleado</v>
      </c>
      <c r="E11" s="7" t="str">
        <f>+[1]AcumSYS!A8</f>
        <v>0013181</v>
      </c>
      <c r="F11" s="4" t="str">
        <f>IF(D11="","",+[1]AcumSYS!$E8)</f>
        <v>ENCARGADO DE OBRAS</v>
      </c>
      <c r="G11" s="4" t="str">
        <f>IF(D11="","",+[1]AcumSYS!$E8)</f>
        <v>ENCARGADO DE OBRAS</v>
      </c>
      <c r="H11" s="4" t="str">
        <f>IF(D11="","",+[1]AcumSYS!$AS8)</f>
        <v>OPERACION</v>
      </c>
      <c r="I11" s="4" t="str">
        <f>IF(D11="","",+[1]AcumSYS!$B8)</f>
        <v>Oscar Francisco</v>
      </c>
      <c r="J11" s="4" t="str">
        <f>IF(D11="","",+[1]AcumSYS!$C8)</f>
        <v>Torres</v>
      </c>
      <c r="K11" s="4" t="str">
        <f>IF(D11="","",+[1]AcumSYS!$D8)</f>
        <v>Martinez</v>
      </c>
      <c r="L11" s="4" t="str">
        <f>IF(D11="","",IF([1]AcumSYS!$AQ8="F","Femenino","Masculino"))</f>
        <v>Masculino</v>
      </c>
      <c r="M11" s="4">
        <f>IF(D11="","",ROUND(SUM([1]AcumSYS!$F8:$AA8)/[1]AcumSYS!$C$2*28,2))</f>
        <v>19321.990000000002</v>
      </c>
      <c r="N11" s="4" t="str">
        <f t="shared" si="0"/>
        <v>Pesos Mexicanos</v>
      </c>
      <c r="O11" s="4">
        <f>IF(D11="","",(ROUND(SUM([1]AcumSYS!$F8:$AA8)/[1]AcumSYS!$C$2*28,2))-(ROUND(SUM([1]AcumSYS!$AB8:$AJ8)/[1]AcumSYS!$C$2*28,2)))</f>
        <v>6813.2500000000018</v>
      </c>
      <c r="P11" s="4" t="str">
        <f t="shared" si="1"/>
        <v>Pesos Mexicanos</v>
      </c>
      <c r="Q11" s="4">
        <v>8</v>
      </c>
      <c r="R11" s="4"/>
      <c r="S11" s="4">
        <f>IF(D11="","",[1]AcumSYS!$A8*1)</f>
        <v>13181</v>
      </c>
      <c r="T11" s="4" t="str">
        <f>IF(([1]AcumSYS!N8)=0,"",[1]AcumSYS!$A8*1)</f>
        <v/>
      </c>
      <c r="U11" s="4" t="str">
        <f>IF(D11="","",IF(([1]AcumSYS!W8)=0,"",[1]AcumSYS!$A8*1))</f>
        <v/>
      </c>
      <c r="V11" s="9">
        <v>381472</v>
      </c>
      <c r="W11" s="4"/>
      <c r="X11" s="4"/>
      <c r="Y11" s="4"/>
      <c r="Z11" s="4" t="str">
        <f>IF(D11="","",IF(([1]AcumSYS!O8)=0," ",[1]AcumSYS!$A8*1))</f>
        <v xml:space="preserve"> </v>
      </c>
      <c r="AA11" s="4"/>
      <c r="AB11" s="4">
        <f>IF(D11="","",IF(([1]AcumSYS!I8+[1]AcumSYS!J8+[1]AcumSYS!K8+[1]AcumSYS!L8+[1]AcumSYS!M8+[1]AcumSYS!P8+[1]AcumSYS!Q8+[1]AcumSYS!R8+[1]AcumSYS!U8+[1]AcumSYS!V8+[1]AcumSYS!X8+[1]AcumSYS!Y8+[1]AcumSYS!Z8+[1]AcumSYS!AA8)=0,"",[1]AcumSYS!$A8*1))</f>
        <v>13181</v>
      </c>
      <c r="AC11" s="4"/>
      <c r="AD11" s="4" t="str">
        <f t="shared" si="2"/>
        <v>Recursos Humanos</v>
      </c>
      <c r="AE11" s="6">
        <v>44770</v>
      </c>
      <c r="AF11" s="6">
        <v>44770</v>
      </c>
      <c r="AG11" s="8" t="str">
        <f>IF(MID(E11,1,4)=MID(E10,1,4),"Modificacion en el trimestre",IF([1]AcumSYS!AP8=" "," ","Baja: " &amp;[1]AcumSYS!AP8))</f>
        <v xml:space="preserve"> </v>
      </c>
    </row>
    <row r="12" spans="1:33" x14ac:dyDescent="0.25">
      <c r="A12" s="4">
        <f>IF(D12= "", "",[1]AcumSYS!$B$2)</f>
        <v>2022</v>
      </c>
      <c r="B12" s="6">
        <f>IF(D12="","",+[1]AcumSYS!$D$2)</f>
        <v>44652</v>
      </c>
      <c r="C12" s="6">
        <f>IF(D12="","",+[1]AcumSYS!$E$2)</f>
        <v>44742</v>
      </c>
      <c r="D12" s="4" t="str">
        <f>IF([1]AcumSYS!$AR9="","",IF([1]AcumSYS!$AR9="s","Empleado","Personal de Confianza"))</f>
        <v>Empleado</v>
      </c>
      <c r="E12" s="7" t="str">
        <f>+[1]AcumSYS!A9</f>
        <v>0017142</v>
      </c>
      <c r="F12" s="4" t="str">
        <f>IF(D12="","",+[1]AcumSYS!$E9)</f>
        <v>SECRETARIO  DE CONTRATOS</v>
      </c>
      <c r="G12" s="4" t="str">
        <f>IF(D12="","",+[1]AcumSYS!$E9)</f>
        <v>SECRETARIO  DE CONTRATOS</v>
      </c>
      <c r="H12" s="4" t="str">
        <f>IF(D12="","",+[1]AcumSYS!$AS9)</f>
        <v>COMERCIAL</v>
      </c>
      <c r="I12" s="4" t="str">
        <f>IF(D12="","",+[1]AcumSYS!$B9)</f>
        <v>Ruben Fernando</v>
      </c>
      <c r="J12" s="4" t="str">
        <f>IF(D12="","",+[1]AcumSYS!$C9)</f>
        <v>Fernandez</v>
      </c>
      <c r="K12" s="4" t="str">
        <f>IF(D12="","",+[1]AcumSYS!$D9)</f>
        <v>Saavedra</v>
      </c>
      <c r="L12" s="4" t="str">
        <f>IF(D12="","",IF([1]AcumSYS!$AQ9="F","Femenino","Masculino"))</f>
        <v>Masculino</v>
      </c>
      <c r="M12" s="4">
        <f>IF(D12="","",ROUND(SUM([1]AcumSYS!$F9:$AA9)/[1]AcumSYS!$C$2*28,2))</f>
        <v>17107.59</v>
      </c>
      <c r="N12" s="4" t="str">
        <f t="shared" si="0"/>
        <v>Pesos Mexicanos</v>
      </c>
      <c r="O12" s="4">
        <f>IF(D12="","",(ROUND(SUM([1]AcumSYS!$F9:$AA9)/[1]AcumSYS!$C$2*28,2))-(ROUND(SUM([1]AcumSYS!$AB9:$AJ9)/[1]AcumSYS!$C$2*28,2)))</f>
        <v>8515.11</v>
      </c>
      <c r="P12" s="4" t="str">
        <f t="shared" si="1"/>
        <v>Pesos Mexicanos</v>
      </c>
      <c r="Q12" s="4">
        <v>8</v>
      </c>
      <c r="R12" s="4"/>
      <c r="S12" s="4">
        <f>IF(D12="","",[1]AcumSYS!$A9*1)</f>
        <v>17142</v>
      </c>
      <c r="T12" s="4" t="str">
        <f>IF(([1]AcumSYS!N9)=0,"",[1]AcumSYS!$A9*1)</f>
        <v/>
      </c>
      <c r="U12" s="4" t="str">
        <f>IF(D12="","",IF(([1]AcumSYS!W9)=0,"",[1]AcumSYS!$A9*1))</f>
        <v/>
      </c>
      <c r="V12" s="9">
        <v>50124</v>
      </c>
      <c r="W12" s="4"/>
      <c r="X12" s="4"/>
      <c r="Y12" s="4"/>
      <c r="Z12" s="4" t="str">
        <f>IF(D12="","",IF(([1]AcumSYS!O9)=0," ",[1]AcumSYS!$A9*1))</f>
        <v xml:space="preserve"> </v>
      </c>
      <c r="AA12" s="4"/>
      <c r="AB12" s="4">
        <f>IF(D12="","",IF(([1]AcumSYS!I9+[1]AcumSYS!J9+[1]AcumSYS!K9+[1]AcumSYS!L9+[1]AcumSYS!M9+[1]AcumSYS!P9+[1]AcumSYS!Q9+[1]AcumSYS!R9+[1]AcumSYS!U9+[1]AcumSYS!V9+[1]AcumSYS!X9+[1]AcumSYS!Y9+[1]AcumSYS!Z9+[1]AcumSYS!AA9)=0,"",[1]AcumSYS!$A9*1))</f>
        <v>17142</v>
      </c>
      <c r="AC12" s="4"/>
      <c r="AD12" s="4" t="str">
        <f t="shared" si="2"/>
        <v>Recursos Humanos</v>
      </c>
      <c r="AE12" s="6">
        <v>44770</v>
      </c>
      <c r="AF12" s="6">
        <v>44770</v>
      </c>
      <c r="AG12" s="8" t="str">
        <f>IF(MID(E12,1,4)=MID(E11,1,4),"Modificacion en el trimestre",IF([1]AcumSYS!AP9=" "," ","Baja: " &amp;[1]AcumSYS!AP9))</f>
        <v xml:space="preserve"> </v>
      </c>
    </row>
    <row r="13" spans="1:33" x14ac:dyDescent="0.25">
      <c r="A13" s="4">
        <f>IF(D13= "", "",[1]AcumSYS!$B$2)</f>
        <v>2022</v>
      </c>
      <c r="B13" s="6">
        <f>IF(D13="","",+[1]AcumSYS!$D$2)</f>
        <v>44652</v>
      </c>
      <c r="C13" s="6">
        <f>IF(D13="","",+[1]AcumSYS!$E$2)</f>
        <v>44742</v>
      </c>
      <c r="D13" s="4" t="str">
        <f>IF([1]AcumSYS!$AR10="","",IF([1]AcumSYS!$AR10="s","Empleado","Personal de Confianza"))</f>
        <v>Empleado</v>
      </c>
      <c r="E13" s="7" t="str">
        <f>+[1]AcumSYS!A10</f>
        <v>0020163</v>
      </c>
      <c r="F13" s="4" t="str">
        <f>IF(D13="","",+[1]AcumSYS!$E10)</f>
        <v>ENCARGADO DE SERVICIOS TECNICOS</v>
      </c>
      <c r="G13" s="4" t="str">
        <f>IF(D13="","",+[1]AcumSYS!$E10)</f>
        <v>ENCARGADO DE SERVICIOS TECNICOS</v>
      </c>
      <c r="H13" s="4" t="str">
        <f>IF(D13="","",+[1]AcumSYS!$AS10)</f>
        <v>TECNICO</v>
      </c>
      <c r="I13" s="4" t="str">
        <f>IF(D13="","",+[1]AcumSYS!$B10)</f>
        <v>Jose Manuel</v>
      </c>
      <c r="J13" s="4" t="str">
        <f>IF(D13="","",+[1]AcumSYS!$C10)</f>
        <v>Haro</v>
      </c>
      <c r="K13" s="4" t="str">
        <f>IF(D13="","",+[1]AcumSYS!$D10)</f>
        <v>Sanchez</v>
      </c>
      <c r="L13" s="4" t="str">
        <f>IF(D13="","",IF([1]AcumSYS!$AQ10="F","Femenino","Masculino"))</f>
        <v>Masculino</v>
      </c>
      <c r="M13" s="4">
        <f>IF(D13="","",ROUND(SUM([1]AcumSYS!$F10:$AA10)/[1]AcumSYS!$C$2*28,2))</f>
        <v>19539.91</v>
      </c>
      <c r="N13" s="4" t="str">
        <f t="shared" si="0"/>
        <v>Pesos Mexicanos</v>
      </c>
      <c r="O13" s="4">
        <f>IF(D13="","",(ROUND(SUM([1]AcumSYS!$F10:$AA10)/[1]AcumSYS!$C$2*28,2))-(ROUND(SUM([1]AcumSYS!$AB10:$AJ10)/[1]AcumSYS!$C$2*28,2)))</f>
        <v>17013.2</v>
      </c>
      <c r="P13" s="4" t="str">
        <f t="shared" si="1"/>
        <v>Pesos Mexicanos</v>
      </c>
      <c r="Q13" s="4">
        <v>8</v>
      </c>
      <c r="R13" s="4"/>
      <c r="S13" s="4">
        <f>IF(D13="","",[1]AcumSYS!$A10*1)</f>
        <v>20163</v>
      </c>
      <c r="T13" s="4" t="str">
        <f>IF(([1]AcumSYS!N10)=0,"",[1]AcumSYS!$A10*1)</f>
        <v/>
      </c>
      <c r="U13" s="4" t="str">
        <f>IF(D13="","",IF(([1]AcumSYS!W10)=0,"",[1]AcumSYS!$A10*1))</f>
        <v/>
      </c>
      <c r="V13" s="9">
        <v>591472</v>
      </c>
      <c r="W13" s="4"/>
      <c r="X13" s="4"/>
      <c r="Y13" s="4"/>
      <c r="Z13" s="4" t="str">
        <f>IF(D13="","",IF(([1]AcumSYS!O10)=0," ",[1]AcumSYS!$A10*1))</f>
        <v xml:space="preserve"> </v>
      </c>
      <c r="AA13" s="4"/>
      <c r="AB13" s="4" t="str">
        <f>IF(D13="","",IF(([1]AcumSYS!I10+[1]AcumSYS!J10+[1]AcumSYS!K10+[1]AcumSYS!L10+[1]AcumSYS!M10+[1]AcumSYS!P10+[1]AcumSYS!Q10+[1]AcumSYS!R10+[1]AcumSYS!U10+[1]AcumSYS!V10+[1]AcumSYS!X10+[1]AcumSYS!Y10+[1]AcumSYS!Z10+[1]AcumSYS!AA10)=0,"",[1]AcumSYS!$A10*1))</f>
        <v/>
      </c>
      <c r="AC13" s="4"/>
      <c r="AD13" s="4" t="str">
        <f t="shared" si="2"/>
        <v>Recursos Humanos</v>
      </c>
      <c r="AE13" s="6">
        <v>44770</v>
      </c>
      <c r="AF13" s="6">
        <v>44770</v>
      </c>
      <c r="AG13" s="8" t="str">
        <f>IF(MID(E13,1,4)=MID(E12,1,4),"Modificacion en el trimestre",IF([1]AcumSYS!AP10=" "," ","Baja: " &amp;[1]AcumSYS!AP10))</f>
        <v xml:space="preserve"> </v>
      </c>
    </row>
    <row r="14" spans="1:33" x14ac:dyDescent="0.25">
      <c r="A14" s="4">
        <f>IF(D14= "", "",[1]AcumSYS!$B$2)</f>
        <v>2022</v>
      </c>
      <c r="B14" s="6">
        <f>IF(D14="","",+[1]AcumSYS!$D$2)</f>
        <v>44652</v>
      </c>
      <c r="C14" s="6">
        <f>IF(D14="","",+[1]AcumSYS!$E$2)</f>
        <v>44742</v>
      </c>
      <c r="D14" s="4" t="str">
        <f>IF([1]AcumSYS!$AR11="","",IF([1]AcumSYS!$AR11="s","Empleado","Personal de Confianza"))</f>
        <v>Empleado</v>
      </c>
      <c r="E14" s="7" t="str">
        <f>+[1]AcumSYS!A11</f>
        <v>0022164</v>
      </c>
      <c r="F14" s="4" t="str">
        <f>IF(D14="","",+[1]AcumSYS!$E11)</f>
        <v>AUXILIAR TECNICO DE SERVICIOS</v>
      </c>
      <c r="G14" s="4" t="str">
        <f>IF(D14="","",+[1]AcumSYS!$E11)</f>
        <v>AUXILIAR TECNICO DE SERVICIOS</v>
      </c>
      <c r="H14" s="4" t="str">
        <f>IF(D14="","",+[1]AcumSYS!$AS11)</f>
        <v>COMERCIAL</v>
      </c>
      <c r="I14" s="4" t="str">
        <f>IF(D14="","",+[1]AcumSYS!$B11)</f>
        <v>Cornelio</v>
      </c>
      <c r="J14" s="4" t="str">
        <f>IF(D14="","",+[1]AcumSYS!$C11)</f>
        <v>Coronado</v>
      </c>
      <c r="K14" s="4" t="str">
        <f>IF(D14="","",+[1]AcumSYS!$D11)</f>
        <v>Fierros</v>
      </c>
      <c r="L14" s="4" t="str">
        <f>IF(D14="","",IF([1]AcumSYS!$AQ11="F","Femenino","Masculino"))</f>
        <v>Masculino</v>
      </c>
      <c r="M14" s="4">
        <f>IF(D14="","",ROUND(SUM([1]AcumSYS!$F11:$AA11)/[1]AcumSYS!$C$2*28,2))</f>
        <v>17451.34</v>
      </c>
      <c r="N14" s="4" t="str">
        <f t="shared" si="0"/>
        <v>Pesos Mexicanos</v>
      </c>
      <c r="O14" s="4">
        <f>IF(D14="","",(ROUND(SUM([1]AcumSYS!$F11:$AA11)/[1]AcumSYS!$C$2*28,2))-(ROUND(SUM([1]AcumSYS!$AB11:$AJ11)/[1]AcumSYS!$C$2*28,2)))</f>
        <v>14984.26</v>
      </c>
      <c r="P14" s="4" t="str">
        <f t="shared" si="1"/>
        <v>Pesos Mexicanos</v>
      </c>
      <c r="Q14" s="4">
        <v>8</v>
      </c>
      <c r="R14" s="4"/>
      <c r="S14" s="4">
        <f>IF(D14="","",[1]AcumSYS!$A11*1)</f>
        <v>22164</v>
      </c>
      <c r="T14" s="4" t="str">
        <f>IF(([1]AcumSYS!N11)=0,"",[1]AcumSYS!$A11*1)</f>
        <v/>
      </c>
      <c r="U14" s="4" t="str">
        <f>IF(D14="","",IF(([1]AcumSYS!W11)=0,"",[1]AcumSYS!$A11*1))</f>
        <v/>
      </c>
      <c r="V14" s="9">
        <v>671472</v>
      </c>
      <c r="W14" s="4"/>
      <c r="X14" s="4"/>
      <c r="Y14" s="4"/>
      <c r="Z14" s="4" t="str">
        <f>IF(D14="","",IF(([1]AcumSYS!O11)=0," ",[1]AcumSYS!$A11*1))</f>
        <v xml:space="preserve"> </v>
      </c>
      <c r="AA14" s="4"/>
      <c r="AB14" s="4">
        <f>IF(D14="","",IF(([1]AcumSYS!I11+[1]AcumSYS!J11+[1]AcumSYS!K11+[1]AcumSYS!L11+[1]AcumSYS!M11+[1]AcumSYS!P11+[1]AcumSYS!Q11+[1]AcumSYS!R11+[1]AcumSYS!U11+[1]AcumSYS!V11+[1]AcumSYS!X11+[1]AcumSYS!Y11+[1]AcumSYS!Z11+[1]AcumSYS!AA11)=0,"",[1]AcumSYS!$A11*1))</f>
        <v>22164</v>
      </c>
      <c r="AC14" s="4"/>
      <c r="AD14" s="4" t="str">
        <f t="shared" si="2"/>
        <v>Recursos Humanos</v>
      </c>
      <c r="AE14" s="6">
        <v>44770</v>
      </c>
      <c r="AF14" s="6">
        <v>44770</v>
      </c>
      <c r="AG14" s="8" t="str">
        <f>IF(MID(E14,1,4)=MID(E13,1,4),"Modificacion en el trimestre",IF([1]AcumSYS!AP11=" "," ","Baja: " &amp;[1]AcumSYS!AP11))</f>
        <v xml:space="preserve"> </v>
      </c>
    </row>
    <row r="15" spans="1:33" x14ac:dyDescent="0.25">
      <c r="A15" s="4">
        <f>IF(D15= "", "",[1]AcumSYS!$B$2)</f>
        <v>2022</v>
      </c>
      <c r="B15" s="6">
        <f>IF(D15="","",+[1]AcumSYS!$D$2)</f>
        <v>44652</v>
      </c>
      <c r="C15" s="6">
        <f>IF(D15="","",+[1]AcumSYS!$E$2)</f>
        <v>44742</v>
      </c>
      <c r="D15" s="4" t="str">
        <f>IF([1]AcumSYS!$AR12="","",IF([1]AcumSYS!$AR12="s","Empleado","Personal de Confianza"))</f>
        <v>Empleado</v>
      </c>
      <c r="E15" s="7" t="str">
        <f>+[1]AcumSYS!A12</f>
        <v>00241472</v>
      </c>
      <c r="F15" s="4" t="str">
        <f>IF(D15="","",+[1]AcumSYS!$E12)</f>
        <v>LECTURISTA VERIFICADOR</v>
      </c>
      <c r="G15" s="4" t="str">
        <f>IF(D15="","",+[1]AcumSYS!$E12)</f>
        <v>LECTURISTA VERIFICADOR</v>
      </c>
      <c r="H15" s="4" t="str">
        <f>IF(D15="","",+[1]AcumSYS!$AS12)</f>
        <v>OPERACION</v>
      </c>
      <c r="I15" s="4" t="str">
        <f>IF(D15="","",+[1]AcumSYS!$B12)</f>
        <v>Francisco Aaron</v>
      </c>
      <c r="J15" s="4" t="str">
        <f>IF(D15="","",+[1]AcumSYS!$C12)</f>
        <v>Martinez</v>
      </c>
      <c r="K15" s="4" t="str">
        <f>IF(D15="","",+[1]AcumSYS!$D12)</f>
        <v>Ozuna</v>
      </c>
      <c r="L15" s="4" t="str">
        <f>IF(D15="","",IF([1]AcumSYS!$AQ12="F","Femenino","Masculino"))</f>
        <v>Masculino</v>
      </c>
      <c r="M15" s="4">
        <f>IF(D15="","",ROUND(SUM([1]AcumSYS!$F12:$AA12)/[1]AcumSYS!$C$2*28,2))</f>
        <v>17039.310000000001</v>
      </c>
      <c r="N15" s="4" t="str">
        <f t="shared" si="0"/>
        <v>Pesos Mexicanos</v>
      </c>
      <c r="O15" s="4">
        <f>IF(D15="","",(ROUND(SUM([1]AcumSYS!$F12:$AA12)/[1]AcumSYS!$C$2*28,2))-(ROUND(SUM([1]AcumSYS!$AB12:$AJ12)/[1]AcumSYS!$C$2*28,2)))</f>
        <v>8021.8300000000017</v>
      </c>
      <c r="P15" s="4" t="str">
        <f t="shared" si="1"/>
        <v>Pesos Mexicanos</v>
      </c>
      <c r="Q15" s="4">
        <v>8</v>
      </c>
      <c r="R15" s="4"/>
      <c r="S15" s="4">
        <f>IF(D15="","",[1]AcumSYS!$A12*1)</f>
        <v>241472</v>
      </c>
      <c r="T15" s="4" t="str">
        <f>IF(([1]AcumSYS!N12)=0,"",[1]AcumSYS!$A12*1)</f>
        <v/>
      </c>
      <c r="U15" s="4" t="str">
        <f>IF(D15="","",IF(([1]AcumSYS!W12)=0,"",[1]AcumSYS!$A12*1))</f>
        <v/>
      </c>
      <c r="V15" s="9">
        <v>701472</v>
      </c>
      <c r="W15" s="4"/>
      <c r="X15" s="4"/>
      <c r="Y15" s="4"/>
      <c r="Z15" s="4" t="str">
        <f>IF(D15="","",IF(([1]AcumSYS!O12)=0," ",[1]AcumSYS!$A12*1))</f>
        <v xml:space="preserve"> </v>
      </c>
      <c r="AA15" s="4"/>
      <c r="AB15" s="4">
        <f>IF(D15="","",IF(([1]AcumSYS!I12+[1]AcumSYS!J12+[1]AcumSYS!K12+[1]AcumSYS!L12+[1]AcumSYS!M12+[1]AcumSYS!P12+[1]AcumSYS!Q12+[1]AcumSYS!R12+[1]AcumSYS!U12+[1]AcumSYS!V12+[1]AcumSYS!X12+[1]AcumSYS!Y12+[1]AcumSYS!Z12+[1]AcumSYS!AA12)=0,"",[1]AcumSYS!$A12*1))</f>
        <v>241472</v>
      </c>
      <c r="AC15" s="4"/>
      <c r="AD15" s="4" t="str">
        <f t="shared" si="2"/>
        <v>Recursos Humanos</v>
      </c>
      <c r="AE15" s="6">
        <v>44770</v>
      </c>
      <c r="AF15" s="6">
        <v>44770</v>
      </c>
      <c r="AG15" s="8" t="str">
        <f>IF(MID(E15,1,4)=MID(E14,1,4),"Modificacion en el trimestre",IF([1]AcumSYS!AP12=" "," ","Baja: " &amp;[1]AcumSYS!AP12))</f>
        <v xml:space="preserve"> </v>
      </c>
    </row>
    <row r="16" spans="1:33" x14ac:dyDescent="0.25">
      <c r="A16" s="4">
        <f>IF(D16= "", "",[1]AcumSYS!$B$2)</f>
        <v>2022</v>
      </c>
      <c r="B16" s="6">
        <f>IF(D16="","",+[1]AcumSYS!$D$2)</f>
        <v>44652</v>
      </c>
      <c r="C16" s="6">
        <f>IF(D16="","",+[1]AcumSYS!$E$2)</f>
        <v>44742</v>
      </c>
      <c r="D16" s="4" t="s">
        <v>90</v>
      </c>
      <c r="E16" s="7" t="str">
        <f>+[1]AcumSYS!A13</f>
        <v>00251620</v>
      </c>
      <c r="F16" s="4" t="str">
        <f>IF(D16="","",+[1]AcumSYS!$E13)</f>
        <v>INSP DE OBRAS Y PRESUPUESTOS</v>
      </c>
      <c r="G16" s="4" t="str">
        <f>IF(D16="","",+[1]AcumSYS!$E13)</f>
        <v>INSP DE OBRAS Y PRESUPUESTOS</v>
      </c>
      <c r="H16" s="4" t="str">
        <f>IF(D16="","",+[1]AcumSYS!$AS13)</f>
        <v>TECNICO</v>
      </c>
      <c r="I16" s="4" t="str">
        <f>IF(D16="","",+[1]AcumSYS!$B13)</f>
        <v>Oscar Dario</v>
      </c>
      <c r="J16" s="4" t="str">
        <f>IF(D16="","",+[1]AcumSYS!$C13)</f>
        <v>Cañez</v>
      </c>
      <c r="K16" s="4" t="str">
        <f>IF(D16="","",+[1]AcumSYS!$D13)</f>
        <v>Saavedra</v>
      </c>
      <c r="L16" s="4" t="str">
        <f>IF(D16="","",IF([1]AcumSYS!$AQ13="F","Femenino","Masculino"))</f>
        <v>Masculino</v>
      </c>
      <c r="M16" s="4">
        <f>IF(D16="","",ROUND(SUM([1]AcumSYS!$F13:$AA13)/[1]AcumSYS!$C$2*28,2))</f>
        <v>19872.48</v>
      </c>
      <c r="N16" s="4" t="str">
        <f t="shared" si="0"/>
        <v>Pesos Mexicanos</v>
      </c>
      <c r="O16" s="4">
        <f>IF(D16="","",(ROUND(SUM([1]AcumSYS!$F13:$AA13)/[1]AcumSYS!$C$2*28,2))-(ROUND(SUM([1]AcumSYS!$AB13:$AJ13)/[1]AcumSYS!$C$2*28,2)))</f>
        <v>13730.58</v>
      </c>
      <c r="P16" s="4" t="str">
        <f t="shared" si="1"/>
        <v>Pesos Mexicanos</v>
      </c>
      <c r="Q16" s="4">
        <v>8</v>
      </c>
      <c r="R16" s="4"/>
      <c r="S16" s="4">
        <f>IF(D16="","",[1]AcumSYS!$A13*1)</f>
        <v>251620</v>
      </c>
      <c r="T16" s="4" t="str">
        <f>IF(([1]AcumSYS!N13)=0,"",[1]AcumSYS!$A13*1)</f>
        <v/>
      </c>
      <c r="U16" s="4" t="str">
        <f>IF(D16="","",IF(([1]AcumSYS!W13)=0,"",[1]AcumSYS!$A13*1))</f>
        <v/>
      </c>
      <c r="V16" s="9">
        <v>731241</v>
      </c>
      <c r="W16" s="4"/>
      <c r="X16" s="4"/>
      <c r="Y16" s="4"/>
      <c r="Z16" s="4" t="str">
        <f>IF(D16="","",IF(([1]AcumSYS!O13)=0," ",[1]AcumSYS!$A13*1))</f>
        <v xml:space="preserve"> </v>
      </c>
      <c r="AA16" s="4"/>
      <c r="AB16" s="4" t="str">
        <f>IF(D16="","",IF(([1]AcumSYS!I13+[1]AcumSYS!J13+[1]AcumSYS!K13+[1]AcumSYS!L13+[1]AcumSYS!M13+[1]AcumSYS!P13+[1]AcumSYS!Q13+[1]AcumSYS!R13+[1]AcumSYS!U13+[1]AcumSYS!V13+[1]AcumSYS!X13+[1]AcumSYS!Y13+[1]AcumSYS!Z13+[1]AcumSYS!AA13)=0,"",[1]AcumSYS!$A13*1))</f>
        <v/>
      </c>
      <c r="AC16" s="4"/>
      <c r="AD16" s="4" t="str">
        <f t="shared" si="2"/>
        <v>Recursos Humanos</v>
      </c>
      <c r="AE16" s="6">
        <v>44770</v>
      </c>
      <c r="AF16" s="6">
        <v>44770</v>
      </c>
      <c r="AG16" s="8" t="str">
        <f>IF(MID(E16,1,4)=MID(E15,1,4),"Modificacion en el trimestre",IF([1]AcumSYS!AP13=" "," ","Baja: " &amp;[1]AcumSYS!AP13))</f>
        <v xml:space="preserve"> </v>
      </c>
    </row>
    <row r="17" spans="1:33" x14ac:dyDescent="0.25">
      <c r="A17" s="4">
        <f>IF(D17= "", "",[1]AcumSYS!$B$2)</f>
        <v>2022</v>
      </c>
      <c r="B17" s="6">
        <f>IF(D17="","",+[1]AcumSYS!$D$2)</f>
        <v>44652</v>
      </c>
      <c r="C17" s="6">
        <f>IF(D17="","",+[1]AcumSYS!$E$2)</f>
        <v>44742</v>
      </c>
      <c r="D17" s="4" t="str">
        <f>IF([1]AcumSYS!$AR14="","",IF([1]AcumSYS!$AR14="s","Empleado","Personal de Confianza"))</f>
        <v>Empleado</v>
      </c>
      <c r="E17" s="7" t="str">
        <f>+[1]AcumSYS!A14</f>
        <v>0027149</v>
      </c>
      <c r="F17" s="4" t="str">
        <f>IF(D17="","",+[1]AcumSYS!$E14)</f>
        <v>SECRETARIA CAPTURISTA</v>
      </c>
      <c r="G17" s="4" t="str">
        <f>IF(D17="","",+[1]AcumSYS!$E14)</f>
        <v>SECRETARIA CAPTURISTA</v>
      </c>
      <c r="H17" s="4" t="str">
        <f>IF(D17="","",+[1]AcumSYS!$AS14)</f>
        <v>COMERCIAL</v>
      </c>
      <c r="I17" s="4" t="str">
        <f>IF(D17="","",+[1]AcumSYS!$B14)</f>
        <v>Francisco Javier</v>
      </c>
      <c r="J17" s="4" t="str">
        <f>IF(D17="","",+[1]AcumSYS!$C14)</f>
        <v>Ortiz</v>
      </c>
      <c r="K17" s="4" t="str">
        <f>IF(D17="","",+[1]AcumSYS!$D14)</f>
        <v>Contreras</v>
      </c>
      <c r="L17" s="4" t="str">
        <f>IF(D17="","",IF([1]AcumSYS!$AQ14="F","Femenino","Masculino"))</f>
        <v>Masculino</v>
      </c>
      <c r="M17" s="4">
        <f>IF(D17="","",ROUND(SUM([1]AcumSYS!$F14:$AA14)/[1]AcumSYS!$C$2*28,2))</f>
        <v>27038.16</v>
      </c>
      <c r="N17" s="4" t="str">
        <f t="shared" si="0"/>
        <v>Pesos Mexicanos</v>
      </c>
      <c r="O17" s="4">
        <f>IF(D17="","",(ROUND(SUM([1]AcumSYS!$F14:$AA14)/[1]AcumSYS!$C$2*28,2))-(ROUND(SUM([1]AcumSYS!$AB14:$AJ14)/[1]AcumSYS!$C$2*28,2)))</f>
        <v>14579.44</v>
      </c>
      <c r="P17" s="4" t="str">
        <f t="shared" si="1"/>
        <v>Pesos Mexicanos</v>
      </c>
      <c r="Q17" s="4">
        <v>8</v>
      </c>
      <c r="R17" s="4"/>
      <c r="S17" s="4">
        <f>IF(D17="","",[1]AcumSYS!$A14*1)</f>
        <v>27149</v>
      </c>
      <c r="T17" s="4" t="str">
        <f>IF(([1]AcumSYS!N14)=0,"",[1]AcumSYS!$A14*1)</f>
        <v/>
      </c>
      <c r="U17" s="4" t="str">
        <f>IF(D17="","",IF(([1]AcumSYS!W14)=0,"",[1]AcumSYS!$A14*1))</f>
        <v/>
      </c>
      <c r="V17" s="9">
        <v>741241</v>
      </c>
      <c r="W17" s="4"/>
      <c r="X17" s="4"/>
      <c r="Y17" s="4"/>
      <c r="Z17" s="4" t="str">
        <f>IF(D17="","",IF(([1]AcumSYS!O14)=0," ",[1]AcumSYS!$A14*1))</f>
        <v xml:space="preserve"> </v>
      </c>
      <c r="AA17" s="4"/>
      <c r="AB17" s="4" t="str">
        <f>IF(D17="","",IF(([1]AcumSYS!I14+[1]AcumSYS!J14+[1]AcumSYS!K14+[1]AcumSYS!L14+[1]AcumSYS!M14+[1]AcumSYS!P14+[1]AcumSYS!Q14+[1]AcumSYS!R14+[1]AcumSYS!U14+[1]AcumSYS!V14+[1]AcumSYS!X14+[1]AcumSYS!Y14+[1]AcumSYS!Z14+[1]AcumSYS!AA14)=0,"",[1]AcumSYS!$A14*1))</f>
        <v/>
      </c>
      <c r="AC17" s="4"/>
      <c r="AD17" s="4" t="str">
        <f t="shared" si="2"/>
        <v>Recursos Humanos</v>
      </c>
      <c r="AE17" s="6">
        <v>44770</v>
      </c>
      <c r="AF17" s="6">
        <v>44770</v>
      </c>
      <c r="AG17" s="8" t="str">
        <f>IF(MID(E17,1,4)=MID(E16,1,4),"Modificacion en el trimestre",IF([1]AcumSYS!AP14=" "," ","Baja: " &amp;[1]AcumSYS!AP14))</f>
        <v xml:space="preserve"> </v>
      </c>
    </row>
    <row r="18" spans="1:33" x14ac:dyDescent="0.25">
      <c r="A18" s="4">
        <f>IF(D18= "", "",[1]AcumSYS!$B$2)</f>
        <v>2022</v>
      </c>
      <c r="B18" s="6">
        <f>IF(D18="","",+[1]AcumSYS!$D$2)</f>
        <v>44652</v>
      </c>
      <c r="C18" s="6">
        <f>IF(D18="","",+[1]AcumSYS!$E$2)</f>
        <v>44742</v>
      </c>
      <c r="D18" s="4" t="str">
        <f>IF([1]AcumSYS!$AR15="","",IF([1]AcumSYS!$AR15="s","Empleado","Personal de Confianza"))</f>
        <v>Empleado</v>
      </c>
      <c r="E18" s="7" t="str">
        <f>+[1]AcumSYS!A15</f>
        <v>00381472</v>
      </c>
      <c r="F18" s="4" t="str">
        <f>IF(D18="","",+[1]AcumSYS!$E15)</f>
        <v>LECTURISTA VERIFICADOR</v>
      </c>
      <c r="G18" s="4" t="str">
        <f>IF(D18="","",+[1]AcumSYS!$E15)</f>
        <v>LECTURISTA VERIFICADOR</v>
      </c>
      <c r="H18" s="4" t="str">
        <f>IF(D18="","",+[1]AcumSYS!$AS15)</f>
        <v>LECTURAS</v>
      </c>
      <c r="I18" s="4" t="str">
        <f>IF(D18="","",+[1]AcumSYS!$B15)</f>
        <v>Martin</v>
      </c>
      <c r="J18" s="4" t="str">
        <f>IF(D18="","",+[1]AcumSYS!$C15)</f>
        <v>Coronado</v>
      </c>
      <c r="K18" s="4" t="str">
        <f>IF(D18="","",+[1]AcumSYS!$D15)</f>
        <v>Fierros</v>
      </c>
      <c r="L18" s="4" t="str">
        <f>IF(D18="","",IF([1]AcumSYS!$AQ15="F","Femenino","Masculino"))</f>
        <v>Masculino</v>
      </c>
      <c r="M18" s="4">
        <f>IF(D18="","",ROUND(SUM([1]AcumSYS!$F15:$AA15)/[1]AcumSYS!$C$2*28,2))</f>
        <v>18120.560000000001</v>
      </c>
      <c r="N18" s="4" t="str">
        <f t="shared" si="0"/>
        <v>Pesos Mexicanos</v>
      </c>
      <c r="O18" s="4">
        <f>IF(D18="","",(ROUND(SUM([1]AcumSYS!$F15:$AA15)/[1]AcumSYS!$C$2*28,2))-(ROUND(SUM([1]AcumSYS!$AB15:$AJ15)/[1]AcumSYS!$C$2*28,2)))</f>
        <v>11434.880000000001</v>
      </c>
      <c r="P18" s="4" t="str">
        <f t="shared" si="1"/>
        <v>Pesos Mexicanos</v>
      </c>
      <c r="Q18" s="4">
        <v>8</v>
      </c>
      <c r="R18" s="4"/>
      <c r="S18" s="4">
        <f>IF(D18="","",[1]AcumSYS!$A15*1)</f>
        <v>381472</v>
      </c>
      <c r="T18" s="4" t="str">
        <f>IF(([1]AcumSYS!N15)=0,"",[1]AcumSYS!$A15*1)</f>
        <v/>
      </c>
      <c r="U18" s="4" t="str">
        <f>IF(D18="","",IF(([1]AcumSYS!W15)=0,"",[1]AcumSYS!$A15*1))</f>
        <v/>
      </c>
      <c r="V18" s="9">
        <v>758133</v>
      </c>
      <c r="W18" s="4"/>
      <c r="X18" s="4"/>
      <c r="Y18" s="4"/>
      <c r="Z18" s="4" t="str">
        <f>IF(D18="","",IF(([1]AcumSYS!O15)=0," ",[1]AcumSYS!$A15*1))</f>
        <v xml:space="preserve"> </v>
      </c>
      <c r="AA18" s="4"/>
      <c r="AB18" s="4">
        <f>IF(D18="","",IF(([1]AcumSYS!I15+[1]AcumSYS!J15+[1]AcumSYS!K15+[1]AcumSYS!L15+[1]AcumSYS!M15+[1]AcumSYS!P15+[1]AcumSYS!Q15+[1]AcumSYS!R15+[1]AcumSYS!U15+[1]AcumSYS!V15+[1]AcumSYS!X15+[1]AcumSYS!Y15+[1]AcumSYS!Z15+[1]AcumSYS!AA15)=0,"",[1]AcumSYS!$A15*1))</f>
        <v>381472</v>
      </c>
      <c r="AC18" s="4"/>
      <c r="AD18" s="4" t="str">
        <f t="shared" si="2"/>
        <v>Recursos Humanos</v>
      </c>
      <c r="AE18" s="6">
        <v>44770</v>
      </c>
      <c r="AF18" s="6">
        <v>44770</v>
      </c>
      <c r="AG18" s="8" t="str">
        <f>IF(MID(E18,1,4)=MID(E17,1,4),"Modificacion en el trimestre",IF([1]AcumSYS!AP15=" "," ","Baja: " &amp;[1]AcumSYS!AP15))</f>
        <v xml:space="preserve"> </v>
      </c>
    </row>
    <row r="19" spans="1:33" x14ac:dyDescent="0.25">
      <c r="A19" s="4">
        <f>IF(D19= "", "",[1]AcumSYS!$B$2)</f>
        <v>2022</v>
      </c>
      <c r="B19" s="6">
        <f>IF(D19="","",+[1]AcumSYS!$D$2)</f>
        <v>44652</v>
      </c>
      <c r="C19" s="6">
        <f>IF(D19="","",+[1]AcumSYS!$E$2)</f>
        <v>44742</v>
      </c>
      <c r="D19" s="4" t="s">
        <v>90</v>
      </c>
      <c r="E19" s="7" t="str">
        <f>+[1]AcumSYS!A16</f>
        <v>0050124</v>
      </c>
      <c r="F19" s="4" t="str">
        <f>IF(D19="","",+[1]AcumSYS!$E16)</f>
        <v>CAJERA PRINCIPAL</v>
      </c>
      <c r="G19" s="4" t="str">
        <f>IF(D19="","",+[1]AcumSYS!$E16)</f>
        <v>CAJERA PRINCIPAL</v>
      </c>
      <c r="H19" s="4" t="str">
        <f>IF(D19="","",+[1]AcumSYS!$AS16)</f>
        <v>CONTABILIDAD</v>
      </c>
      <c r="I19" s="4" t="str">
        <f>IF(D19="","",+[1]AcumSYS!$B16)</f>
        <v>Elvira</v>
      </c>
      <c r="J19" s="4" t="str">
        <f>IF(D19="","",+[1]AcumSYS!$C16)</f>
        <v>Enriquez</v>
      </c>
      <c r="K19" s="4" t="str">
        <f>IF(D19="","",+[1]AcumSYS!$D16)</f>
        <v>Esqueda</v>
      </c>
      <c r="L19" s="4" t="str">
        <f>IF(D19="","",IF([1]AcumSYS!$AQ16="F","Femenino","Masculino"))</f>
        <v>Femenino</v>
      </c>
      <c r="M19" s="4">
        <f>IF(D19="","",ROUND(SUM([1]AcumSYS!$F16:$AA16)/[1]AcumSYS!$C$2*28,2))</f>
        <v>21112.46</v>
      </c>
      <c r="N19" s="4" t="str">
        <f t="shared" si="0"/>
        <v>Pesos Mexicanos</v>
      </c>
      <c r="O19" s="4">
        <f>IF(D19="","",(ROUND(SUM([1]AcumSYS!$F16:$AA16)/[1]AcumSYS!$C$2*28,2))-(ROUND(SUM([1]AcumSYS!$AB16:$AJ16)/[1]AcumSYS!$C$2*28,2)))</f>
        <v>17954.75</v>
      </c>
      <c r="P19" s="4" t="str">
        <f t="shared" si="1"/>
        <v>Pesos Mexicanos</v>
      </c>
      <c r="Q19" s="4">
        <v>8</v>
      </c>
      <c r="R19" s="4"/>
      <c r="S19" s="4">
        <f>IF(D19="","",[1]AcumSYS!$A16*1)</f>
        <v>50124</v>
      </c>
      <c r="T19" s="4" t="str">
        <f>IF(([1]AcumSYS!N16)=0,"",[1]AcumSYS!$A16*1)</f>
        <v/>
      </c>
      <c r="U19" s="4" t="str">
        <f>IF(D19="","",IF(([1]AcumSYS!W16)=0,"",[1]AcumSYS!$A16*1))</f>
        <v/>
      </c>
      <c r="V19" s="9">
        <v>81184</v>
      </c>
      <c r="W19" s="4"/>
      <c r="X19" s="4"/>
      <c r="Y19" s="4"/>
      <c r="Z19" s="4" t="str">
        <f>IF(D19="","",IF(([1]AcumSYS!O16)=0," ",[1]AcumSYS!$A16*1))</f>
        <v xml:space="preserve"> </v>
      </c>
      <c r="AA19" s="4"/>
      <c r="AB19" s="4">
        <f>IF(D19="","",IF(([1]AcumSYS!I16+[1]AcumSYS!J16+[1]AcumSYS!K16+[1]AcumSYS!L16+[1]AcumSYS!M16+[1]AcumSYS!P16+[1]AcumSYS!Q16+[1]AcumSYS!R16+[1]AcumSYS!U16+[1]AcumSYS!V16+[1]AcumSYS!X16+[1]AcumSYS!Y16+[1]AcumSYS!Z16+[1]AcumSYS!AA16)=0,"",[1]AcumSYS!$A16*1))</f>
        <v>50124</v>
      </c>
      <c r="AC19" s="4"/>
      <c r="AD19" s="4" t="str">
        <f t="shared" si="2"/>
        <v>Recursos Humanos</v>
      </c>
      <c r="AE19" s="6">
        <v>44770</v>
      </c>
      <c r="AF19" s="6">
        <v>44770</v>
      </c>
      <c r="AG19" s="8" t="str">
        <f>IF(MID(E19,1,4)=MID(E18,1,4),"Modificacion en el trimestre",IF([1]AcumSYS!AP16=" "," ","Baja: " &amp;[1]AcumSYS!AP16))</f>
        <v xml:space="preserve"> </v>
      </c>
    </row>
    <row r="20" spans="1:33" x14ac:dyDescent="0.25">
      <c r="A20" s="4">
        <f>IF(D20= "", "",[1]AcumSYS!$B$2)</f>
        <v>2022</v>
      </c>
      <c r="B20" s="6">
        <f>IF(D20="","",+[1]AcumSYS!$D$2)</f>
        <v>44652</v>
      </c>
      <c r="C20" s="6">
        <f>IF(D20="","",+[1]AcumSYS!$E$2)</f>
        <v>44742</v>
      </c>
      <c r="D20" s="4" t="str">
        <f>IF([1]AcumSYS!$AR17="","",IF([1]AcumSYS!$AR17="s","Empleado","Personal de Confianza"))</f>
        <v>Empleado</v>
      </c>
      <c r="E20" s="7" t="str">
        <f>+[1]AcumSYS!A17</f>
        <v>00581410</v>
      </c>
      <c r="F20" s="4" t="str">
        <f>IF(D20="","",+[1]AcumSYS!$E17)</f>
        <v>ENCARGADO FUGAS  CULTURA AGUA</v>
      </c>
      <c r="G20" s="4" t="str">
        <f>IF(D20="","",+[1]AcumSYS!$E17)</f>
        <v>ENCARGADO FUGAS  CULTURA AGUA</v>
      </c>
      <c r="H20" s="4" t="str">
        <f>IF(D20="","",+[1]AcumSYS!$AS17)</f>
        <v>CULTURA DEL AGUA</v>
      </c>
      <c r="I20" s="4" t="str">
        <f>IF(D20="","",+[1]AcumSYS!$B17)</f>
        <v>Jesus Manuel</v>
      </c>
      <c r="J20" s="4" t="str">
        <f>IF(D20="","",+[1]AcumSYS!$C17)</f>
        <v>Vasquez</v>
      </c>
      <c r="K20" s="4" t="str">
        <f>IF(D20="","",+[1]AcumSYS!$D17)</f>
        <v>Carrillo</v>
      </c>
      <c r="L20" s="4" t="str">
        <f>IF(D20="","",IF([1]AcumSYS!$AQ17="F","Femenino","Masculino"))</f>
        <v>Masculino</v>
      </c>
      <c r="M20" s="4">
        <f>IF(D20="","",ROUND(SUM([1]AcumSYS!$F17:$AA17)/[1]AcumSYS!$C$2*28,2))</f>
        <v>18710.46</v>
      </c>
      <c r="N20" s="4" t="str">
        <f t="shared" si="0"/>
        <v>Pesos Mexicanos</v>
      </c>
      <c r="O20" s="4">
        <f>IF(D20="","",(ROUND(SUM([1]AcumSYS!$F17:$AA17)/[1]AcumSYS!$C$2*28,2))-(ROUND(SUM([1]AcumSYS!$AB17:$AJ17)/[1]AcumSYS!$C$2*28,2)))</f>
        <v>5875.3799999999992</v>
      </c>
      <c r="P20" s="4" t="str">
        <f t="shared" si="1"/>
        <v>Pesos Mexicanos</v>
      </c>
      <c r="Q20" s="4">
        <v>8</v>
      </c>
      <c r="R20" s="4"/>
      <c r="S20" s="4">
        <f>IF(D20="","",[1]AcumSYS!$A17*1)</f>
        <v>581410</v>
      </c>
      <c r="T20" s="4" t="str">
        <f>IF(([1]AcumSYS!N17)=0,"",[1]AcumSYS!$A17*1)</f>
        <v/>
      </c>
      <c r="U20" s="4" t="str">
        <f>IF(D20="","",IF(([1]AcumSYS!W17)=0,"",[1]AcumSYS!$A17*1))</f>
        <v/>
      </c>
      <c r="V20" s="9">
        <v>941472</v>
      </c>
      <c r="W20" s="4"/>
      <c r="X20" s="4"/>
      <c r="Y20" s="4"/>
      <c r="Z20" s="4" t="str">
        <f>IF(D20="","",IF(([1]AcumSYS!O17)=0," ",[1]AcumSYS!$A17*1))</f>
        <v xml:space="preserve"> </v>
      </c>
      <c r="AA20" s="4"/>
      <c r="AB20" s="4">
        <f>IF(D20="","",IF(([1]AcumSYS!I17+[1]AcumSYS!J17+[1]AcumSYS!K17+[1]AcumSYS!L17+[1]AcumSYS!M17+[1]AcumSYS!P17+[1]AcumSYS!Q17+[1]AcumSYS!R17+[1]AcumSYS!U17+[1]AcumSYS!V17+[1]AcumSYS!X17+[1]AcumSYS!Y17+[1]AcumSYS!Z17+[1]AcumSYS!AA17)=0,"",[1]AcumSYS!$A17*1))</f>
        <v>581410</v>
      </c>
      <c r="AC20" s="4"/>
      <c r="AD20" s="4" t="str">
        <f t="shared" si="2"/>
        <v>Recursos Humanos</v>
      </c>
      <c r="AE20" s="6">
        <v>44770</v>
      </c>
      <c r="AF20" s="6">
        <v>44770</v>
      </c>
      <c r="AG20" s="8" t="str">
        <f>IF(MID(E20,1,4)=MID(E19,1,4),"Modificacion en el trimestre",IF([1]AcumSYS!AP17=" "," ","Baja: " &amp;[1]AcumSYS!AP17))</f>
        <v xml:space="preserve"> </v>
      </c>
    </row>
    <row r="21" spans="1:33" x14ac:dyDescent="0.25">
      <c r="A21" s="4">
        <f>IF(D21= "", "",[1]AcumSYS!$B$2)</f>
        <v>2022</v>
      </c>
      <c r="B21" s="6">
        <f>IF(D21="","",+[1]AcumSYS!$D$2)</f>
        <v>44652</v>
      </c>
      <c r="C21" s="6">
        <f>IF(D21="","",+[1]AcumSYS!$E$2)</f>
        <v>44742</v>
      </c>
      <c r="D21" s="4" t="str">
        <f>IF([1]AcumSYS!$AR18="","",IF([1]AcumSYS!$AR18="s","Empleado","Personal de Confianza"))</f>
        <v>Empleado</v>
      </c>
      <c r="E21" s="7" t="str">
        <f>+[1]AcumSYS!A18</f>
        <v>00591472</v>
      </c>
      <c r="F21" s="4" t="str">
        <f>IF(D21="","",+[1]AcumSYS!$E18)</f>
        <v>LECTURISTA VERIFICADOR</v>
      </c>
      <c r="G21" s="4" t="str">
        <f>IF(D21="","",+[1]AcumSYS!$E18)</f>
        <v>LECTURISTA VERIFICADOR</v>
      </c>
      <c r="H21" s="4" t="str">
        <f>IF(D21="","",+[1]AcumSYS!$AS18)</f>
        <v>LECTURAS</v>
      </c>
      <c r="I21" s="4" t="str">
        <f>IF(D21="","",+[1]AcumSYS!$B18)</f>
        <v>Felipe</v>
      </c>
      <c r="J21" s="4" t="str">
        <f>IF(D21="","",+[1]AcumSYS!$C18)</f>
        <v>Morales</v>
      </c>
      <c r="K21" s="4" t="str">
        <f>IF(D21="","",+[1]AcumSYS!$D18)</f>
        <v>Garcia</v>
      </c>
      <c r="L21" s="4" t="str">
        <f>IF(D21="","",IF([1]AcumSYS!$AQ18="F","Femenino","Masculino"))</f>
        <v>Masculino</v>
      </c>
      <c r="M21" s="4">
        <f>IF(D21="","",ROUND(SUM([1]AcumSYS!$F18:$AA18)/[1]AcumSYS!$C$2*28,2))</f>
        <v>17336.98</v>
      </c>
      <c r="N21" s="4" t="str">
        <f t="shared" si="0"/>
        <v>Pesos Mexicanos</v>
      </c>
      <c r="O21" s="4">
        <f>IF(D21="","",(ROUND(SUM([1]AcumSYS!$F18:$AA18)/[1]AcumSYS!$C$2*28,2))-(ROUND(SUM([1]AcumSYS!$AB18:$AJ18)/[1]AcumSYS!$C$2*28,2)))</f>
        <v>10472.57</v>
      </c>
      <c r="P21" s="4" t="str">
        <f t="shared" si="1"/>
        <v>Pesos Mexicanos</v>
      </c>
      <c r="Q21" s="4">
        <v>8</v>
      </c>
      <c r="R21" s="4"/>
      <c r="S21" s="4">
        <f>IF(D21="","",[1]AcumSYS!$A18*1)</f>
        <v>591472</v>
      </c>
      <c r="T21" s="4" t="str">
        <f>IF(([1]AcumSYS!N18)=0,"",[1]AcumSYS!$A18*1)</f>
        <v/>
      </c>
      <c r="U21" s="4" t="str">
        <f>IF(D21="","",IF(([1]AcumSYS!W18)=0,"",[1]AcumSYS!$A18*1))</f>
        <v/>
      </c>
      <c r="V21" s="9">
        <v>9717</v>
      </c>
      <c r="W21" s="4"/>
      <c r="X21" s="4"/>
      <c r="Y21" s="4"/>
      <c r="Z21" s="4" t="str">
        <f>IF(D21="","",IF(([1]AcumSYS!O18)=0," ",[1]AcumSYS!$A18*1))</f>
        <v xml:space="preserve"> </v>
      </c>
      <c r="AA21" s="4"/>
      <c r="AB21" s="4">
        <f>IF(D21="","",IF(([1]AcumSYS!I18+[1]AcumSYS!J18+[1]AcumSYS!K18+[1]AcumSYS!L18+[1]AcumSYS!M18+[1]AcumSYS!P18+[1]AcumSYS!Q18+[1]AcumSYS!R18+[1]AcumSYS!U18+[1]AcumSYS!V18+[1]AcumSYS!X18+[1]AcumSYS!Y18+[1]AcumSYS!Z18+[1]AcumSYS!AA18)=0,"",[1]AcumSYS!$A18*1))</f>
        <v>591472</v>
      </c>
      <c r="AC21" s="4"/>
      <c r="AD21" s="4" t="str">
        <f t="shared" si="2"/>
        <v>Recursos Humanos</v>
      </c>
      <c r="AE21" s="6">
        <v>44770</v>
      </c>
      <c r="AF21" s="6">
        <v>44770</v>
      </c>
      <c r="AG21" s="8" t="str">
        <f>IF(MID(E21,1,4)=MID(E20,1,4),"Modificacion en el trimestre",IF([1]AcumSYS!AP18=" "," ","Baja: " &amp;[1]AcumSYS!AP18))</f>
        <v xml:space="preserve"> </v>
      </c>
    </row>
    <row r="22" spans="1:33" x14ac:dyDescent="0.25">
      <c r="A22" s="4">
        <f>IF(D22= "", "",[1]AcumSYS!$B$2)</f>
        <v>2022</v>
      </c>
      <c r="B22" s="6">
        <f>IF(D22="","",+[1]AcumSYS!$D$2)</f>
        <v>44652</v>
      </c>
      <c r="C22" s="6">
        <f>IF(D22="","",+[1]AcumSYS!$E$2)</f>
        <v>44742</v>
      </c>
      <c r="D22" s="4" t="str">
        <f>IF([1]AcumSYS!$AR19="","",IF([1]AcumSYS!$AR19="s","Empleado","Personal de Confianza"))</f>
        <v>Empleado</v>
      </c>
      <c r="E22" s="7" t="str">
        <f>+[1]AcumSYS!A19</f>
        <v>00671472</v>
      </c>
      <c r="F22" s="4" t="str">
        <f>IF(D22="","",+[1]AcumSYS!$E19)</f>
        <v>LECTURISTA VERIFICADOR</v>
      </c>
      <c r="G22" s="4" t="str">
        <f>IF(D22="","",+[1]AcumSYS!$E19)</f>
        <v>LECTURISTA VERIFICADOR</v>
      </c>
      <c r="H22" s="4" t="str">
        <f>IF(D22="","",+[1]AcumSYS!$AS19)</f>
        <v>LECTURAS</v>
      </c>
      <c r="I22" s="4" t="str">
        <f>IF(D22="","",+[1]AcumSYS!$B19)</f>
        <v>Gilberto Enrique</v>
      </c>
      <c r="J22" s="4" t="str">
        <f>IF(D22="","",+[1]AcumSYS!$C19)</f>
        <v>German</v>
      </c>
      <c r="K22" s="4" t="str">
        <f>IF(D22="","",+[1]AcumSYS!$D19)</f>
        <v>Ramirez</v>
      </c>
      <c r="L22" s="4" t="str">
        <f>IF(D22="","",IF([1]AcumSYS!$AQ19="F","Femenino","Masculino"))</f>
        <v>Masculino</v>
      </c>
      <c r="M22" s="4">
        <f>IF(D22="","",ROUND(SUM([1]AcumSYS!$F19:$AA19)/[1]AcumSYS!$C$2*28,2))</f>
        <v>17715.09</v>
      </c>
      <c r="N22" s="4" t="str">
        <f t="shared" si="0"/>
        <v>Pesos Mexicanos</v>
      </c>
      <c r="O22" s="4">
        <f>IF(D22="","",(ROUND(SUM([1]AcumSYS!$F19:$AA19)/[1]AcumSYS!$C$2*28,2))-(ROUND(SUM([1]AcumSYS!$AB19:$AJ19)/[1]AcumSYS!$C$2*28,2)))</f>
        <v>10793.619999999999</v>
      </c>
      <c r="P22" s="4" t="str">
        <f t="shared" si="1"/>
        <v>Pesos Mexicanos</v>
      </c>
      <c r="Q22" s="4">
        <v>8</v>
      </c>
      <c r="R22" s="4"/>
      <c r="S22" s="4">
        <f>IF(D22="","",[1]AcumSYS!$A19*1)</f>
        <v>671472</v>
      </c>
      <c r="T22" s="4" t="str">
        <f>IF(([1]AcumSYS!N19)=0,"",[1]AcumSYS!$A19*1)</f>
        <v/>
      </c>
      <c r="U22" s="4" t="str">
        <f>IF(D22="","",IF(([1]AcumSYS!W19)=0,"",[1]AcumSYS!$A19*1))</f>
        <v/>
      </c>
      <c r="V22" s="9">
        <v>1021472</v>
      </c>
      <c r="W22" s="4"/>
      <c r="X22" s="4"/>
      <c r="Y22" s="4"/>
      <c r="Z22" s="4" t="str">
        <f>IF(D22="","",IF(([1]AcumSYS!O19)=0," ",[1]AcumSYS!$A19*1))</f>
        <v xml:space="preserve"> </v>
      </c>
      <c r="AA22" s="4"/>
      <c r="AB22" s="4">
        <f>IF(D22="","",IF(([1]AcumSYS!I19+[1]AcumSYS!J19+[1]AcumSYS!K19+[1]AcumSYS!L19+[1]AcumSYS!M19+[1]AcumSYS!P19+[1]AcumSYS!Q19+[1]AcumSYS!R19+[1]AcumSYS!U19+[1]AcumSYS!V19+[1]AcumSYS!X19+[1]AcumSYS!Y19+[1]AcumSYS!Z19+[1]AcumSYS!AA19)=0,"",[1]AcumSYS!$A19*1))</f>
        <v>671472</v>
      </c>
      <c r="AC22" s="4"/>
      <c r="AD22" s="4" t="str">
        <f t="shared" si="2"/>
        <v>Recursos Humanos</v>
      </c>
      <c r="AE22" s="6">
        <v>44770</v>
      </c>
      <c r="AF22" s="6">
        <v>44770</v>
      </c>
      <c r="AG22" s="8" t="str">
        <f>IF(MID(E22,1,4)=MID(E21,1,4),"Modificacion en el trimestre",IF([1]AcumSYS!AP19=" "," ","Baja: " &amp;[1]AcumSYS!AP19))</f>
        <v xml:space="preserve"> </v>
      </c>
    </row>
    <row r="23" spans="1:33" x14ac:dyDescent="0.25">
      <c r="A23" s="4">
        <f>IF(D23= "", "",[1]AcumSYS!$B$2)</f>
        <v>2022</v>
      </c>
      <c r="B23" s="6">
        <f>IF(D23="","",+[1]AcumSYS!$D$2)</f>
        <v>44652</v>
      </c>
      <c r="C23" s="6">
        <f>IF(D23="","",+[1]AcumSYS!$E$2)</f>
        <v>44742</v>
      </c>
      <c r="D23" s="4" t="s">
        <v>90</v>
      </c>
      <c r="E23" s="7" t="str">
        <f>+[1]AcumSYS!A20</f>
        <v>0069187</v>
      </c>
      <c r="F23" s="4" t="str">
        <f>IF(D23="","",+[1]AcumSYS!$E20)</f>
        <v>SUPERVISOR DE TALLER</v>
      </c>
      <c r="G23" s="4" t="str">
        <f>IF(D23="","",+[1]AcumSYS!$E20)</f>
        <v>SUPERVISOR DE TALLER</v>
      </c>
      <c r="H23" s="4" t="str">
        <f>IF(D23="","",+[1]AcumSYS!$AS20)</f>
        <v>OPERACION</v>
      </c>
      <c r="I23" s="4" t="str">
        <f>IF(D23="","",+[1]AcumSYS!$B20)</f>
        <v>Juan</v>
      </c>
      <c r="J23" s="4" t="str">
        <f>IF(D23="","",+[1]AcumSYS!$C20)</f>
        <v>Zayas</v>
      </c>
      <c r="K23" s="4" t="str">
        <f>IF(D23="","",+[1]AcumSYS!$D20)</f>
        <v>Orozco</v>
      </c>
      <c r="L23" s="4" t="str">
        <f>IF(D23="","",IF([1]AcumSYS!$AQ20="F","Femenino","Masculino"))</f>
        <v>Masculino</v>
      </c>
      <c r="M23" s="4">
        <f>IF(D23="","",ROUND(SUM([1]AcumSYS!$F20:$AA20)/[1]AcumSYS!$C$2*28,2))</f>
        <v>14828.41</v>
      </c>
      <c r="N23" s="4" t="str">
        <f t="shared" si="0"/>
        <v>Pesos Mexicanos</v>
      </c>
      <c r="O23" s="4">
        <f>IF(D23="","",(ROUND(SUM([1]AcumSYS!$F20:$AA20)/[1]AcumSYS!$C$2*28,2))-(ROUND(SUM([1]AcumSYS!$AB20:$AJ20)/[1]AcumSYS!$C$2*28,2)))</f>
        <v>11947.75</v>
      </c>
      <c r="P23" s="4" t="str">
        <f t="shared" si="1"/>
        <v>Pesos Mexicanos</v>
      </c>
      <c r="Q23" s="4">
        <v>8</v>
      </c>
      <c r="R23" s="4"/>
      <c r="S23" s="4">
        <f>IF(D23="","",[1]AcumSYS!$A20*1)</f>
        <v>69187</v>
      </c>
      <c r="T23" s="4" t="str">
        <f>IF(([1]AcumSYS!N20)=0,"",[1]AcumSYS!$A20*1)</f>
        <v/>
      </c>
      <c r="U23" s="4" t="str">
        <f>IF(D23="","",IF(([1]AcumSYS!W20)=0,"",[1]AcumSYS!$A20*1))</f>
        <v/>
      </c>
      <c r="V23" s="9">
        <v>104182</v>
      </c>
      <c r="W23" s="4"/>
      <c r="X23" s="4"/>
      <c r="Y23" s="4"/>
      <c r="Z23" s="4" t="str">
        <f>IF(D23="","",IF(([1]AcumSYS!O20)=0," ",[1]AcumSYS!$A20*1))</f>
        <v xml:space="preserve"> </v>
      </c>
      <c r="AA23" s="4"/>
      <c r="AB23" s="4" t="str">
        <f>IF(D23="","",IF(([1]AcumSYS!I20+[1]AcumSYS!J20+[1]AcumSYS!K20+[1]AcumSYS!L20+[1]AcumSYS!M20+[1]AcumSYS!P20+[1]AcumSYS!Q20+[1]AcumSYS!R20+[1]AcumSYS!U20+[1]AcumSYS!V20+[1]AcumSYS!X20+[1]AcumSYS!Y20+[1]AcumSYS!Z20+[1]AcumSYS!AA20)=0,"",[1]AcumSYS!$A20*1))</f>
        <v/>
      </c>
      <c r="AC23" s="4"/>
      <c r="AD23" s="4" t="str">
        <f t="shared" si="2"/>
        <v>Recursos Humanos</v>
      </c>
      <c r="AE23" s="6">
        <v>44770</v>
      </c>
      <c r="AF23" s="6">
        <v>44770</v>
      </c>
      <c r="AG23" s="8" t="str">
        <f>IF(MID(E23,1,4)=MID(E22,1,4),"Modificacion en el trimestre",IF([1]AcumSYS!AP20=" "," ","Baja: " &amp;[1]AcumSYS!AP20))</f>
        <v xml:space="preserve"> </v>
      </c>
    </row>
    <row r="24" spans="1:33" x14ac:dyDescent="0.25">
      <c r="A24" s="4">
        <f>IF(D24= "", "",[1]AcumSYS!$B$2)</f>
        <v>2022</v>
      </c>
      <c r="B24" s="6">
        <f>IF(D24="","",+[1]AcumSYS!$D$2)</f>
        <v>44652</v>
      </c>
      <c r="C24" s="6">
        <f>IF(D24="","",+[1]AcumSYS!$E$2)</f>
        <v>44742</v>
      </c>
      <c r="D24" s="4" t="str">
        <f>IF([1]AcumSYS!$AR21="","",IF([1]AcumSYS!$AR21="s","Empleado","Personal de Confianza"))</f>
        <v>Empleado</v>
      </c>
      <c r="E24" s="7" t="str">
        <f>+[1]AcumSYS!A21</f>
        <v>00701472</v>
      </c>
      <c r="F24" s="4" t="str">
        <f>IF(D24="","",+[1]AcumSYS!$E21)</f>
        <v>LECTURISTA VERIFICADOR</v>
      </c>
      <c r="G24" s="4" t="str">
        <f>IF(D24="","",+[1]AcumSYS!$E21)</f>
        <v>LECTURISTA VERIFICADOR</v>
      </c>
      <c r="H24" s="4" t="str">
        <f>IF(D24="","",+[1]AcumSYS!$AS21)</f>
        <v>LECTURAS</v>
      </c>
      <c r="I24" s="4" t="str">
        <f>IF(D24="","",+[1]AcumSYS!$B21)</f>
        <v>Francisco Javier</v>
      </c>
      <c r="J24" s="4" t="str">
        <f>IF(D24="","",+[1]AcumSYS!$C21)</f>
        <v>Cusibichan</v>
      </c>
      <c r="K24" s="4" t="str">
        <f>IF(D24="","",+[1]AcumSYS!$D21)</f>
        <v>Nogales</v>
      </c>
      <c r="L24" s="4" t="str">
        <f>IF(D24="","",IF([1]AcumSYS!$AQ21="F","Femenino","Masculino"))</f>
        <v>Masculino</v>
      </c>
      <c r="M24" s="4">
        <f>IF(D24="","",ROUND(SUM([1]AcumSYS!$F21:$AA21)/[1]AcumSYS!$C$2*28,2))</f>
        <v>17940.349999999999</v>
      </c>
      <c r="N24" s="4" t="str">
        <f t="shared" si="0"/>
        <v>Pesos Mexicanos</v>
      </c>
      <c r="O24" s="4">
        <f>IF(D24="","",(ROUND(SUM([1]AcumSYS!$F21:$AA21)/[1]AcumSYS!$C$2*28,2))-(ROUND(SUM([1]AcumSYS!$AB21:$AJ21)/[1]AcumSYS!$C$2*28,2)))</f>
        <v>11154.839999999998</v>
      </c>
      <c r="P24" s="4" t="str">
        <f t="shared" si="1"/>
        <v>Pesos Mexicanos</v>
      </c>
      <c r="Q24" s="4">
        <v>8</v>
      </c>
      <c r="R24" s="4"/>
      <c r="S24" s="4">
        <f>IF(D24="","",[1]AcumSYS!$A21*1)</f>
        <v>701472</v>
      </c>
      <c r="T24" s="4" t="str">
        <f>IF(([1]AcumSYS!N21)=0,"",[1]AcumSYS!$A21*1)</f>
        <v/>
      </c>
      <c r="U24" s="4" t="str">
        <f>IF(D24="","",IF(([1]AcumSYS!W21)=0,"",[1]AcumSYS!$A21*1))</f>
        <v/>
      </c>
      <c r="V24" s="9">
        <v>1291461</v>
      </c>
      <c r="W24" s="4"/>
      <c r="X24" s="4"/>
      <c r="Y24" s="4"/>
      <c r="Z24" s="4" t="str">
        <f>IF(D24="","",IF(([1]AcumSYS!O21)=0," ",[1]AcumSYS!$A21*1))</f>
        <v xml:space="preserve"> </v>
      </c>
      <c r="AA24" s="4"/>
      <c r="AB24" s="4">
        <f>IF(D24="","",IF(([1]AcumSYS!I21+[1]AcumSYS!J21+[1]AcumSYS!K21+[1]AcumSYS!L21+[1]AcumSYS!M21+[1]AcumSYS!P21+[1]AcumSYS!Q21+[1]AcumSYS!R21+[1]AcumSYS!U21+[1]AcumSYS!V21+[1]AcumSYS!X21+[1]AcumSYS!Y21+[1]AcumSYS!Z21+[1]AcumSYS!AA21)=0,"",[1]AcumSYS!$A21*1))</f>
        <v>701472</v>
      </c>
      <c r="AC24" s="4"/>
      <c r="AD24" s="4" t="str">
        <f t="shared" si="2"/>
        <v>Recursos Humanos</v>
      </c>
      <c r="AE24" s="6">
        <v>44770</v>
      </c>
      <c r="AF24" s="6">
        <v>44770</v>
      </c>
      <c r="AG24" s="8" t="str">
        <f>IF(MID(E24,1,4)=MID(E23,1,4),"Modificacion en el trimestre",IF([1]AcumSYS!AP21=" "," ","Baja: " &amp;[1]AcumSYS!AP21))</f>
        <v xml:space="preserve"> </v>
      </c>
    </row>
    <row r="25" spans="1:33" x14ac:dyDescent="0.25">
      <c r="A25" s="4">
        <f>IF(D25= "", "",[1]AcumSYS!$B$2)</f>
        <v>2022</v>
      </c>
      <c r="B25" s="6">
        <f>IF(D25="","",+[1]AcumSYS!$D$2)</f>
        <v>44652</v>
      </c>
      <c r="C25" s="6">
        <f>IF(D25="","",+[1]AcumSYS!$E$2)</f>
        <v>44742</v>
      </c>
      <c r="D25" s="4" t="s">
        <v>90</v>
      </c>
      <c r="E25" s="7" t="str">
        <f>+[1]AcumSYS!A22</f>
        <v>00731241</v>
      </c>
      <c r="F25" s="4" t="str">
        <f>IF(D25="","",+[1]AcumSYS!$E22)</f>
        <v>CAJERA</v>
      </c>
      <c r="G25" s="4" t="str">
        <f>IF(D25="","",+[1]AcumSYS!$E22)</f>
        <v>CAJERA</v>
      </c>
      <c r="H25" s="4" t="str">
        <f>IF(D25="","",+[1]AcumSYS!$AS22)</f>
        <v>CONTABILIDAD</v>
      </c>
      <c r="I25" s="4" t="str">
        <f>IF(D25="","",+[1]AcumSYS!$B22)</f>
        <v>Elizabeth</v>
      </c>
      <c r="J25" s="4" t="str">
        <f>IF(D25="","",+[1]AcumSYS!$C22)</f>
        <v>Flores</v>
      </c>
      <c r="K25" s="4" t="str">
        <f>IF(D25="","",+[1]AcumSYS!$D22)</f>
        <v>Arrizon</v>
      </c>
      <c r="L25" s="4" t="str">
        <f>IF(D25="","",IF([1]AcumSYS!$AQ22="F","Femenino","Masculino"))</f>
        <v>Femenino</v>
      </c>
      <c r="M25" s="4">
        <f>IF(D25="","",ROUND(SUM([1]AcumSYS!$F22:$AA22)/[1]AcumSYS!$C$2*28,2))</f>
        <v>17709.72</v>
      </c>
      <c r="N25" s="4" t="str">
        <f t="shared" si="0"/>
        <v>Pesos Mexicanos</v>
      </c>
      <c r="O25" s="4">
        <f>IF(D25="","",(ROUND(SUM([1]AcumSYS!$F22:$AA22)/[1]AcumSYS!$C$2*28,2))-(ROUND(SUM([1]AcumSYS!$AB22:$AJ22)/[1]AcumSYS!$C$2*28,2)))</f>
        <v>11692.080000000002</v>
      </c>
      <c r="P25" s="4" t="str">
        <f t="shared" si="1"/>
        <v>Pesos Mexicanos</v>
      </c>
      <c r="Q25" s="4">
        <v>8</v>
      </c>
      <c r="R25" s="4"/>
      <c r="S25" s="4">
        <f>IF(D25="","",[1]AcumSYS!$A22*1)</f>
        <v>731241</v>
      </c>
      <c r="T25" s="4" t="str">
        <f>IF(([1]AcumSYS!N22)=0,"",[1]AcumSYS!$A22*1)</f>
        <v/>
      </c>
      <c r="U25" s="4" t="str">
        <f>IF(D25="","",IF(([1]AcumSYS!W22)=0,"",[1]AcumSYS!$A22*1))</f>
        <v/>
      </c>
      <c r="V25" s="9">
        <v>1301472</v>
      </c>
      <c r="W25" s="4"/>
      <c r="X25" s="4"/>
      <c r="Y25" s="4"/>
      <c r="Z25" s="4" t="str">
        <f>IF(D25="","",IF(([1]AcumSYS!O22)=0," ",[1]AcumSYS!$A22*1))</f>
        <v xml:space="preserve"> </v>
      </c>
      <c r="AA25" s="4"/>
      <c r="AB25" s="4">
        <f>IF(D25="","",IF(([1]AcumSYS!I22+[1]AcumSYS!J22+[1]AcumSYS!K22+[1]AcumSYS!L22+[1]AcumSYS!M22+[1]AcumSYS!P22+[1]AcumSYS!Q22+[1]AcumSYS!R22+[1]AcumSYS!U22+[1]AcumSYS!V22+[1]AcumSYS!X22+[1]AcumSYS!Y22+[1]AcumSYS!Z22+[1]AcumSYS!AA22)=0,"",[1]AcumSYS!$A22*1))</f>
        <v>731241</v>
      </c>
      <c r="AC25" s="4"/>
      <c r="AD25" s="4" t="str">
        <f t="shared" si="2"/>
        <v>Recursos Humanos</v>
      </c>
      <c r="AE25" s="6">
        <v>44770</v>
      </c>
      <c r="AF25" s="6">
        <v>44770</v>
      </c>
      <c r="AG25" s="8" t="str">
        <f>IF(MID(E25,1,4)=MID(E24,1,4),"Modificacion en el trimestre",IF([1]AcumSYS!AP22=" "," ","Baja: " &amp;[1]AcumSYS!AP22))</f>
        <v xml:space="preserve"> </v>
      </c>
    </row>
    <row r="26" spans="1:33" x14ac:dyDescent="0.25">
      <c r="A26" s="4">
        <f>IF(D26= "", "",[1]AcumSYS!$B$2)</f>
        <v>2022</v>
      </c>
      <c r="B26" s="6">
        <f>IF(D26="","",+[1]AcumSYS!$D$2)</f>
        <v>44652</v>
      </c>
      <c r="C26" s="6">
        <f>IF(D26="","",+[1]AcumSYS!$E$2)</f>
        <v>44742</v>
      </c>
      <c r="D26" s="4" t="s">
        <v>90</v>
      </c>
      <c r="E26" s="7" t="str">
        <f>+[1]AcumSYS!A23</f>
        <v>00741241</v>
      </c>
      <c r="F26" s="4" t="str">
        <f>IF(D26="","",+[1]AcumSYS!$E23)</f>
        <v>CAJERA</v>
      </c>
      <c r="G26" s="4" t="str">
        <f>IF(D26="","",+[1]AcumSYS!$E23)</f>
        <v>CAJERA</v>
      </c>
      <c r="H26" s="4" t="str">
        <f>IF(D26="","",+[1]AcumSYS!$AS23)</f>
        <v>CONTABILIDAD</v>
      </c>
      <c r="I26" s="4" t="str">
        <f>IF(D26="","",+[1]AcumSYS!$B23)</f>
        <v>Sonia</v>
      </c>
      <c r="J26" s="4" t="str">
        <f>IF(D26="","",+[1]AcumSYS!$C23)</f>
        <v>Flores</v>
      </c>
      <c r="K26" s="4" t="str">
        <f>IF(D26="","",+[1]AcumSYS!$D23)</f>
        <v>Uribe</v>
      </c>
      <c r="L26" s="4" t="str">
        <f>IF(D26="","",IF([1]AcumSYS!$AQ23="F","Femenino","Masculino"))</f>
        <v>Femenino</v>
      </c>
      <c r="M26" s="4">
        <f>IF(D26="","",ROUND(SUM([1]AcumSYS!$F23:$AA23)/[1]AcumSYS!$C$2*28,2))</f>
        <v>19410.14</v>
      </c>
      <c r="N26" s="4" t="str">
        <f t="shared" si="0"/>
        <v>Pesos Mexicanos</v>
      </c>
      <c r="O26" s="4">
        <f>IF(D26="","",(ROUND(SUM([1]AcumSYS!$F23:$AA23)/[1]AcumSYS!$C$2*28,2))-(ROUND(SUM([1]AcumSYS!$AB23:$AJ23)/[1]AcumSYS!$C$2*28,2)))</f>
        <v>16003.98</v>
      </c>
      <c r="P26" s="4" t="str">
        <f t="shared" si="1"/>
        <v>Pesos Mexicanos</v>
      </c>
      <c r="Q26" s="4">
        <v>8</v>
      </c>
      <c r="R26" s="4"/>
      <c r="S26" s="4">
        <f>IF(D26="","",[1]AcumSYS!$A23*1)</f>
        <v>741241</v>
      </c>
      <c r="T26" s="4" t="str">
        <f>IF(([1]AcumSYS!N23)=0,"",[1]AcumSYS!$A23*1)</f>
        <v/>
      </c>
      <c r="U26" s="4" t="str">
        <f>IF(D26="","",IF(([1]AcumSYS!W23)=0,"",[1]AcumSYS!$A23*1))</f>
        <v/>
      </c>
      <c r="V26" s="9">
        <v>1321472</v>
      </c>
      <c r="W26" s="4"/>
      <c r="X26" s="4"/>
      <c r="Y26" s="4"/>
      <c r="Z26" s="4" t="str">
        <f>IF(D26="","",IF(([1]AcumSYS!O23)=0," ",[1]AcumSYS!$A23*1))</f>
        <v xml:space="preserve"> </v>
      </c>
      <c r="AA26" s="4"/>
      <c r="AB26" s="4">
        <f>IF(D26="","",IF(([1]AcumSYS!I23+[1]AcumSYS!J23+[1]AcumSYS!K23+[1]AcumSYS!L23+[1]AcumSYS!M23+[1]AcumSYS!P23+[1]AcumSYS!Q23+[1]AcumSYS!R23+[1]AcumSYS!U23+[1]AcumSYS!V23+[1]AcumSYS!X23+[1]AcumSYS!Y23+[1]AcumSYS!Z23+[1]AcumSYS!AA23)=0,"",[1]AcumSYS!$A23*1))</f>
        <v>741241</v>
      </c>
      <c r="AC26" s="4"/>
      <c r="AD26" s="4" t="str">
        <f t="shared" si="2"/>
        <v>Recursos Humanos</v>
      </c>
      <c r="AE26" s="6">
        <v>44770</v>
      </c>
      <c r="AF26" s="6">
        <v>44770</v>
      </c>
      <c r="AG26" s="8" t="str">
        <f>IF(MID(E26,1,4)=MID(E25,1,4),"Modificacion en el trimestre",IF([1]AcumSYS!AP23=" "," ","Baja: " &amp;[1]AcumSYS!AP23))</f>
        <v xml:space="preserve"> </v>
      </c>
    </row>
    <row r="27" spans="1:33" x14ac:dyDescent="0.25">
      <c r="A27" s="4">
        <f>IF(D27= "", "",[1]AcumSYS!$B$2)</f>
        <v>2022</v>
      </c>
      <c r="B27" s="6">
        <f>IF(D27="","",+[1]AcumSYS!$D$2)</f>
        <v>44652</v>
      </c>
      <c r="C27" s="6">
        <f>IF(D27="","",+[1]AcumSYS!$E$2)</f>
        <v>44742</v>
      </c>
      <c r="D27" s="4" t="s">
        <v>90</v>
      </c>
      <c r="E27" s="7" t="str">
        <f>+[1]AcumSYS!A24</f>
        <v>00758133</v>
      </c>
      <c r="F27" s="4" t="str">
        <f>IF(D27="","",+[1]AcumSYS!$E24)</f>
        <v>ASISTENTE ADMINISTRATIVO TECNICO</v>
      </c>
      <c r="G27" s="4" t="str">
        <f>IF(D27="","",+[1]AcumSYS!$E24)</f>
        <v>ASISTENTE ADMINISTRATIVO TECNICO</v>
      </c>
      <c r="H27" s="4" t="str">
        <f>IF(D27="","",+[1]AcumSYS!$AS24)</f>
        <v>TECNICO</v>
      </c>
      <c r="I27" s="4" t="str">
        <f>IF(D27="","",+[1]AcumSYS!$B24)</f>
        <v>María</v>
      </c>
      <c r="J27" s="4" t="str">
        <f>IF(D27="","",+[1]AcumSYS!$C24)</f>
        <v>Perez</v>
      </c>
      <c r="K27" s="4" t="str">
        <f>IF(D27="","",+[1]AcumSYS!$D24)</f>
        <v>Ortíz</v>
      </c>
      <c r="L27" s="4" t="str">
        <f>IF(D27="","",IF([1]AcumSYS!$AQ24="F","Femenino","Masculino"))</f>
        <v>Femenino</v>
      </c>
      <c r="M27" s="4">
        <f>IF(D27="","",ROUND(SUM([1]AcumSYS!$F24:$AA24)/[1]AcumSYS!$C$2*28,2))</f>
        <v>31809.360000000001</v>
      </c>
      <c r="N27" s="4" t="str">
        <f t="shared" si="0"/>
        <v>Pesos Mexicanos</v>
      </c>
      <c r="O27" s="4">
        <f>IF(D27="","",(ROUND(SUM([1]AcumSYS!$F24:$AA24)/[1]AcumSYS!$C$2*28,2))-(ROUND(SUM([1]AcumSYS!$AB24:$AJ24)/[1]AcumSYS!$C$2*28,2)))</f>
        <v>9600.2000000000007</v>
      </c>
      <c r="P27" s="4" t="str">
        <f t="shared" si="1"/>
        <v>Pesos Mexicanos</v>
      </c>
      <c r="Q27" s="4">
        <v>8</v>
      </c>
      <c r="R27" s="4"/>
      <c r="S27" s="4">
        <f>IF(D27="","",[1]AcumSYS!$A24*1)</f>
        <v>758133</v>
      </c>
      <c r="T27" s="4" t="str">
        <f>IF(([1]AcumSYS!N24)=0,"",[1]AcumSYS!$A24*1)</f>
        <v/>
      </c>
      <c r="U27" s="4" t="str">
        <f>IF(D27="","",IF(([1]AcumSYS!W24)=0,"",[1]AcumSYS!$A24*1))</f>
        <v/>
      </c>
      <c r="V27" s="9">
        <v>1331472</v>
      </c>
      <c r="W27" s="4"/>
      <c r="X27" s="4"/>
      <c r="Y27" s="4"/>
      <c r="Z27" s="4" t="str">
        <f>IF(D27="","",IF(([1]AcumSYS!O24)=0," ",[1]AcumSYS!$A24*1))</f>
        <v xml:space="preserve"> </v>
      </c>
      <c r="AA27" s="4"/>
      <c r="AB27" s="4" t="str">
        <f>IF(D27="","",IF(([1]AcumSYS!I24+[1]AcumSYS!J24+[1]AcumSYS!K24+[1]AcumSYS!L24+[1]AcumSYS!M24+[1]AcumSYS!P24+[1]AcumSYS!Q24+[1]AcumSYS!R24+[1]AcumSYS!U24+[1]AcumSYS!V24+[1]AcumSYS!X24+[1]AcumSYS!Y24+[1]AcumSYS!Z24+[1]AcumSYS!AA24)=0,"",[1]AcumSYS!$A24*1))</f>
        <v/>
      </c>
      <c r="AC27" s="4"/>
      <c r="AD27" s="4" t="str">
        <f t="shared" si="2"/>
        <v>Recursos Humanos</v>
      </c>
      <c r="AE27" s="6">
        <v>44770</v>
      </c>
      <c r="AF27" s="6">
        <v>44770</v>
      </c>
      <c r="AG27" s="8" t="str">
        <f>IF(MID(E27,1,4)=MID(E26,1,4),"Modificacion en el trimestre",IF([1]AcumSYS!AP24=" "," ","Baja: " &amp;[1]AcumSYS!AP24))</f>
        <v xml:space="preserve"> </v>
      </c>
    </row>
    <row r="28" spans="1:33" x14ac:dyDescent="0.25">
      <c r="A28" s="4">
        <f>IF(D28= "", "",[1]AcumSYS!$B$2)</f>
        <v>2022</v>
      </c>
      <c r="B28" s="6">
        <f>IF(D28="","",+[1]AcumSYS!$D$2)</f>
        <v>44652</v>
      </c>
      <c r="C28" s="6">
        <f>IF(D28="","",+[1]AcumSYS!$E$2)</f>
        <v>44742</v>
      </c>
      <c r="D28" s="4" t="s">
        <v>90</v>
      </c>
      <c r="E28" s="7" t="str">
        <f>+[1]AcumSYS!A25</f>
        <v>0078131</v>
      </c>
      <c r="F28" s="4" t="str">
        <f>IF(D28="","",+[1]AcumSYS!$E25)</f>
        <v>AUXILIAR DE RECURSOS HUMANOS</v>
      </c>
      <c r="G28" s="4" t="str">
        <f>IF(D28="","",+[1]AcumSYS!$E25)</f>
        <v>AUXILIAR DE RECURSOS HUMANOS</v>
      </c>
      <c r="H28" s="4" t="str">
        <f>IF(D28="","",+[1]AcumSYS!$AS25)</f>
        <v>RECURSOS HUMANOS</v>
      </c>
      <c r="I28" s="4" t="str">
        <f>IF(D28="","",+[1]AcumSYS!$B25)</f>
        <v>Maria Alicia</v>
      </c>
      <c r="J28" s="4" t="str">
        <f>IF(D28="","",+[1]AcumSYS!$C25)</f>
        <v>Monarrez</v>
      </c>
      <c r="K28" s="4" t="str">
        <f>IF(D28="","",+[1]AcumSYS!$D25)</f>
        <v>Oropeza</v>
      </c>
      <c r="L28" s="4" t="str">
        <f>IF(D28="","",IF([1]AcumSYS!$AQ25="F","Femenino","Masculino"))</f>
        <v>Femenino</v>
      </c>
      <c r="M28" s="4">
        <f>IF(D28="","",ROUND(SUM([1]AcumSYS!$F25:$AA25)/[1]AcumSYS!$C$2*28,2))</f>
        <v>25669.3</v>
      </c>
      <c r="N28" s="4" t="str">
        <f t="shared" si="0"/>
        <v>Pesos Mexicanos</v>
      </c>
      <c r="O28" s="4">
        <f>IF(D28="","",(ROUND(SUM([1]AcumSYS!$F25:$AA25)/[1]AcumSYS!$C$2*28,2))-(ROUND(SUM([1]AcumSYS!$AB25:$AJ25)/[1]AcumSYS!$C$2*28,2)))</f>
        <v>21466.199999999997</v>
      </c>
      <c r="P28" s="4" t="str">
        <f t="shared" si="1"/>
        <v>Pesos Mexicanos</v>
      </c>
      <c r="Q28" s="4">
        <v>8</v>
      </c>
      <c r="R28" s="4"/>
      <c r="S28" s="4">
        <f>IF(D28="","",[1]AcumSYS!$A25*1)</f>
        <v>78131</v>
      </c>
      <c r="T28" s="4" t="str">
        <f>IF(([1]AcumSYS!N25)=0,"",[1]AcumSYS!$A25*1)</f>
        <v/>
      </c>
      <c r="U28" s="4" t="str">
        <f>IF(D28="","",IF(([1]AcumSYS!W25)=0,"",[1]AcumSYS!$A25*1))</f>
        <v/>
      </c>
      <c r="V28" s="9">
        <v>134145</v>
      </c>
      <c r="W28" s="4"/>
      <c r="X28" s="4"/>
      <c r="Y28" s="4"/>
      <c r="Z28" s="4" t="str">
        <f>IF(D28="","",IF(([1]AcumSYS!O25)=0," ",[1]AcumSYS!$A25*1))</f>
        <v xml:space="preserve"> </v>
      </c>
      <c r="AA28" s="4"/>
      <c r="AB28" s="4" t="str">
        <f>IF(D28="","",IF(([1]AcumSYS!I25+[1]AcumSYS!J25+[1]AcumSYS!K25+[1]AcumSYS!L25+[1]AcumSYS!M25+[1]AcumSYS!P25+[1]AcumSYS!Q25+[1]AcumSYS!R25+[1]AcumSYS!U25+[1]AcumSYS!V25+[1]AcumSYS!X25+[1]AcumSYS!Y25+[1]AcumSYS!Z25+[1]AcumSYS!AA25)=0,"",[1]AcumSYS!$A25*1))</f>
        <v/>
      </c>
      <c r="AC28" s="4"/>
      <c r="AD28" s="4" t="str">
        <f t="shared" si="2"/>
        <v>Recursos Humanos</v>
      </c>
      <c r="AE28" s="6">
        <v>44770</v>
      </c>
      <c r="AF28" s="6">
        <v>44770</v>
      </c>
      <c r="AG28" s="8" t="str">
        <f>IF(MID(E28,1,4)=MID(E27,1,4),"Modificacion en el trimestre",IF([1]AcumSYS!AP25=" "," ","Baja: " &amp;[1]AcumSYS!AP25))</f>
        <v xml:space="preserve"> </v>
      </c>
    </row>
    <row r="29" spans="1:33" x14ac:dyDescent="0.25">
      <c r="A29" s="4">
        <f>IF(D29= "", "",[1]AcumSYS!$B$2)</f>
        <v>2022</v>
      </c>
      <c r="B29" s="6">
        <f>IF(D29="","",+[1]AcumSYS!$D$2)</f>
        <v>44652</v>
      </c>
      <c r="C29" s="6">
        <f>IF(D29="","",+[1]AcumSYS!$E$2)</f>
        <v>44742</v>
      </c>
      <c r="D29" s="4" t="str">
        <f>IF([1]AcumSYS!$AR26="","",IF([1]AcumSYS!$AR26="s","Empleado","Personal de Confianza"))</f>
        <v>Empleado</v>
      </c>
      <c r="E29" s="7" t="str">
        <f>+[1]AcumSYS!A26</f>
        <v>0081184</v>
      </c>
      <c r="F29" s="4" t="str">
        <f>IF(D29="","",+[1]AcumSYS!$E26)</f>
        <v>FONTANERO</v>
      </c>
      <c r="G29" s="4" t="str">
        <f>IF(D29="","",+[1]AcumSYS!$E26)</f>
        <v>FONTANERO</v>
      </c>
      <c r="H29" s="4" t="str">
        <f>IF(D29="","",+[1]AcumSYS!$AS26)</f>
        <v>OPERACION</v>
      </c>
      <c r="I29" s="4" t="str">
        <f>IF(D29="","",+[1]AcumSYS!$B26)</f>
        <v>Jose Alfonso</v>
      </c>
      <c r="J29" s="4" t="str">
        <f>IF(D29="","",+[1]AcumSYS!$C26)</f>
        <v>Espinoza</v>
      </c>
      <c r="K29" s="4" t="str">
        <f>IF(D29="","",+[1]AcumSYS!$D26)</f>
        <v>Bojorquez</v>
      </c>
      <c r="L29" s="4" t="str">
        <f>IF(D29="","",IF([1]AcumSYS!$AQ26="F","Femenino","Masculino"))</f>
        <v>Masculino</v>
      </c>
      <c r="M29" s="4">
        <f>IF(D29="","",ROUND(SUM([1]AcumSYS!$F26:$AA26)/[1]AcumSYS!$C$2*28,2))</f>
        <v>11767.18</v>
      </c>
      <c r="N29" s="4" t="str">
        <f t="shared" si="0"/>
        <v>Pesos Mexicanos</v>
      </c>
      <c r="O29" s="4">
        <f>IF(D29="","",(ROUND(SUM([1]AcumSYS!$F26:$AA26)/[1]AcumSYS!$C$2*28,2))-(ROUND(SUM([1]AcumSYS!$AB26:$AJ26)/[1]AcumSYS!$C$2*28,2)))</f>
        <v>4745.4500000000007</v>
      </c>
      <c r="P29" s="4" t="str">
        <f t="shared" si="1"/>
        <v>Pesos Mexicanos</v>
      </c>
      <c r="Q29" s="4">
        <v>8</v>
      </c>
      <c r="R29" s="4"/>
      <c r="S29" s="4">
        <f>IF(D29="","",[1]AcumSYS!$A26*1)</f>
        <v>81184</v>
      </c>
      <c r="T29" s="4" t="str">
        <f>IF(([1]AcumSYS!N26)=0,"",[1]AcumSYS!$A26*1)</f>
        <v/>
      </c>
      <c r="U29" s="4" t="str">
        <f>IF(D29="","",IF(([1]AcumSYS!W26)=0,"",[1]AcumSYS!$A26*1))</f>
        <v/>
      </c>
      <c r="V29" s="9">
        <v>140145</v>
      </c>
      <c r="W29" s="4"/>
      <c r="X29" s="4"/>
      <c r="Y29" s="4"/>
      <c r="Z29" s="4" t="str">
        <f>IF(D29="","",IF(([1]AcumSYS!O26)=0," ",[1]AcumSYS!$A26*1))</f>
        <v xml:space="preserve"> </v>
      </c>
      <c r="AA29" s="4"/>
      <c r="AB29" s="4">
        <f>IF(D29="","",IF(([1]AcumSYS!I26+[1]AcumSYS!J26+[1]AcumSYS!K26+[1]AcumSYS!L26+[1]AcumSYS!M26+[1]AcumSYS!P26+[1]AcumSYS!Q26+[1]AcumSYS!R26+[1]AcumSYS!U26+[1]AcumSYS!V26+[1]AcumSYS!X26+[1]AcumSYS!Y26+[1]AcumSYS!Z26+[1]AcumSYS!AA26)=0,"",[1]AcumSYS!$A26*1))</f>
        <v>81184</v>
      </c>
      <c r="AC29" s="4"/>
      <c r="AD29" s="4" t="str">
        <f t="shared" si="2"/>
        <v>Recursos Humanos</v>
      </c>
      <c r="AE29" s="6">
        <v>44770</v>
      </c>
      <c r="AF29" s="6">
        <v>44770</v>
      </c>
      <c r="AG29" s="8" t="str">
        <f>IF(MID(E29,1,4)=MID(E28,1,4),"Modificacion en el trimestre",IF([1]AcumSYS!AP26=" "," ","Baja: " &amp;[1]AcumSYS!AP26))</f>
        <v xml:space="preserve"> </v>
      </c>
    </row>
    <row r="30" spans="1:33" x14ac:dyDescent="0.25">
      <c r="A30" s="4">
        <f>IF(D30= "", "",[1]AcumSYS!$B$2)</f>
        <v>2022</v>
      </c>
      <c r="B30" s="6">
        <f>IF(D30="","",+[1]AcumSYS!$D$2)</f>
        <v>44652</v>
      </c>
      <c r="C30" s="6">
        <f>IF(D30="","",+[1]AcumSYS!$E$2)</f>
        <v>44742</v>
      </c>
      <c r="D30" s="4" t="str">
        <f>IF([1]AcumSYS!$AR27="","",IF([1]AcumSYS!$AR27="s","Empleado","Personal de Confianza"))</f>
        <v>Empleado</v>
      </c>
      <c r="E30" s="7" t="str">
        <f>+[1]AcumSYS!A27</f>
        <v>00881811</v>
      </c>
      <c r="F30" s="4" t="str">
        <f>IF(D30="","",+[1]AcumSYS!$E27)</f>
        <v>INSTALADOR DE OBRAS</v>
      </c>
      <c r="G30" s="4" t="str">
        <f>IF(D30="","",+[1]AcumSYS!$E27)</f>
        <v>INSTALADOR DE OBRAS</v>
      </c>
      <c r="H30" s="4" t="str">
        <f>IF(D30="","",+[1]AcumSYS!$AS27)</f>
        <v>OPERACION</v>
      </c>
      <c r="I30" s="4" t="str">
        <f>IF(D30="","",+[1]AcumSYS!$B27)</f>
        <v>Jesus Alberto</v>
      </c>
      <c r="J30" s="4" t="str">
        <f>IF(D30="","",+[1]AcumSYS!$C27)</f>
        <v>Rendon</v>
      </c>
      <c r="K30" s="4" t="str">
        <f>IF(D30="","",+[1]AcumSYS!$D27)</f>
        <v>German</v>
      </c>
      <c r="L30" s="4" t="str">
        <f>IF(D30="","",IF([1]AcumSYS!$AQ27="F","Femenino","Masculino"))</f>
        <v>Masculino</v>
      </c>
      <c r="M30" s="4">
        <f>IF(D30="","",ROUND(SUM([1]AcumSYS!$F27:$AA27)/[1]AcumSYS!$C$2*28,2))</f>
        <v>18433.64</v>
      </c>
      <c r="N30" s="4" t="str">
        <f t="shared" si="0"/>
        <v>Pesos Mexicanos</v>
      </c>
      <c r="O30" s="4">
        <f>IF(D30="","",(ROUND(SUM([1]AcumSYS!$F27:$AA27)/[1]AcumSYS!$C$2*28,2))-(ROUND(SUM([1]AcumSYS!$AB27:$AJ27)/[1]AcumSYS!$C$2*28,2)))</f>
        <v>12821.48</v>
      </c>
      <c r="P30" s="4" t="str">
        <f t="shared" si="1"/>
        <v>Pesos Mexicanos</v>
      </c>
      <c r="Q30" s="4">
        <v>8</v>
      </c>
      <c r="R30" s="4"/>
      <c r="S30" s="4">
        <f>IF(D30="","",[1]AcumSYS!$A27*1)</f>
        <v>881811</v>
      </c>
      <c r="T30" s="4" t="str">
        <f>IF(([1]AcumSYS!N27)=0,"",[1]AcumSYS!$A27*1)</f>
        <v/>
      </c>
      <c r="U30" s="4" t="str">
        <f>IF(D30="","",IF(([1]AcumSYS!W27)=0,"",[1]AcumSYS!$A27*1))</f>
        <v/>
      </c>
      <c r="V30" s="9">
        <v>142148</v>
      </c>
      <c r="W30" s="4"/>
      <c r="X30" s="4"/>
      <c r="Y30" s="4"/>
      <c r="Z30" s="4" t="str">
        <f>IF(D30="","",IF(([1]AcumSYS!O27)=0," ",[1]AcumSYS!$A27*1))</f>
        <v xml:space="preserve"> </v>
      </c>
      <c r="AA30" s="4"/>
      <c r="AB30" s="4">
        <f>IF(D30="","",IF(([1]AcumSYS!I27+[1]AcumSYS!J27+[1]AcumSYS!K27+[1]AcumSYS!L27+[1]AcumSYS!M27+[1]AcumSYS!P27+[1]AcumSYS!Q27+[1]AcumSYS!R27+[1]AcumSYS!U27+[1]AcumSYS!V27+[1]AcumSYS!X27+[1]AcumSYS!Y27+[1]AcumSYS!Z27+[1]AcumSYS!AA27)=0,"",[1]AcumSYS!$A27*1))</f>
        <v>881811</v>
      </c>
      <c r="AC30" s="4"/>
      <c r="AD30" s="4" t="str">
        <f t="shared" si="2"/>
        <v>Recursos Humanos</v>
      </c>
      <c r="AE30" s="6">
        <v>44770</v>
      </c>
      <c r="AF30" s="6">
        <v>44770</v>
      </c>
      <c r="AG30" s="8" t="str">
        <f>IF(MID(E30,1,4)=MID(E29,1,4),"Modificacion en el trimestre",IF([1]AcumSYS!AP27=" "," ","Baja: " &amp;[1]AcumSYS!AP27))</f>
        <v xml:space="preserve"> </v>
      </c>
    </row>
    <row r="31" spans="1:33" x14ac:dyDescent="0.25">
      <c r="A31" s="4">
        <f>IF(D31= "", "",[1]AcumSYS!$B$2)</f>
        <v>2022</v>
      </c>
      <c r="B31" s="6">
        <f>IF(D31="","",+[1]AcumSYS!$D$2)</f>
        <v>44652</v>
      </c>
      <c r="C31" s="6">
        <f>IF(D31="","",+[1]AcumSYS!$E$2)</f>
        <v>44742</v>
      </c>
      <c r="D31" s="4" t="str">
        <f>IF([1]AcumSYS!$AR28="","",IF([1]AcumSYS!$AR28="s","Empleado","Personal de Confianza"))</f>
        <v>Empleado</v>
      </c>
      <c r="E31" s="7" t="str">
        <f>+[1]AcumSYS!A28</f>
        <v>0091188</v>
      </c>
      <c r="F31" s="4" t="str">
        <f>IF(D31="","",+[1]AcumSYS!$E28)</f>
        <v>BOMBERO</v>
      </c>
      <c r="G31" s="4" t="str">
        <f>IF(D31="","",+[1]AcumSYS!$E28)</f>
        <v>BOMBERO</v>
      </c>
      <c r="H31" s="4" t="str">
        <f>IF(D31="","",+[1]AcumSYS!$AS28)</f>
        <v>OPERACION</v>
      </c>
      <c r="I31" s="4" t="str">
        <f>IF(D31="","",+[1]AcumSYS!$B28)</f>
        <v>Rogelio</v>
      </c>
      <c r="J31" s="4" t="str">
        <f>IF(D31="","",+[1]AcumSYS!$C28)</f>
        <v>Baldenegro</v>
      </c>
      <c r="K31" s="4" t="str">
        <f>IF(D31="","",+[1]AcumSYS!$D28)</f>
        <v>Madrid</v>
      </c>
      <c r="L31" s="4" t="str">
        <f>IF(D31="","",IF([1]AcumSYS!$AQ28="F","Femenino","Masculino"))</f>
        <v>Masculino</v>
      </c>
      <c r="M31" s="4">
        <f>IF(D31="","",ROUND(SUM([1]AcumSYS!$F28:$AA28)/[1]AcumSYS!$C$2*28,2))</f>
        <v>21578.87</v>
      </c>
      <c r="N31" s="4" t="str">
        <f t="shared" si="0"/>
        <v>Pesos Mexicanos</v>
      </c>
      <c r="O31" s="4">
        <f>IF(D31="","",(ROUND(SUM([1]AcumSYS!$F28:$AA28)/[1]AcumSYS!$C$2*28,2))-(ROUND(SUM([1]AcumSYS!$AB28:$AJ28)/[1]AcumSYS!$C$2*28,2)))</f>
        <v>10002.169999999998</v>
      </c>
      <c r="P31" s="4" t="str">
        <f t="shared" si="1"/>
        <v>Pesos Mexicanos</v>
      </c>
      <c r="Q31" s="4">
        <v>8</v>
      </c>
      <c r="R31" s="4"/>
      <c r="S31" s="4">
        <f>IF(D31="","",[1]AcumSYS!$A28*1)</f>
        <v>91188</v>
      </c>
      <c r="T31" s="4" t="str">
        <f>IF(([1]AcumSYS!N28)=0,"",[1]AcumSYS!$A28*1)</f>
        <v/>
      </c>
      <c r="U31" s="4" t="str">
        <f>IF(D31="","",IF(([1]AcumSYS!W28)=0,"",[1]AcumSYS!$A28*1))</f>
        <v/>
      </c>
      <c r="V31" s="9">
        <v>149141</v>
      </c>
      <c r="W31" s="4"/>
      <c r="X31" s="4"/>
      <c r="Y31" s="4"/>
      <c r="Z31" s="4" t="str">
        <f>IF(D31="","",IF(([1]AcumSYS!O28)=0," ",[1]AcumSYS!$A28*1))</f>
        <v xml:space="preserve"> </v>
      </c>
      <c r="AA31" s="4"/>
      <c r="AB31" s="4">
        <f>IF(D31="","",IF(([1]AcumSYS!I28+[1]AcumSYS!J28+[1]AcumSYS!K28+[1]AcumSYS!L28+[1]AcumSYS!M28+[1]AcumSYS!P28+[1]AcumSYS!Q28+[1]AcumSYS!R28+[1]AcumSYS!U28+[1]AcumSYS!V28+[1]AcumSYS!X28+[1]AcumSYS!Y28+[1]AcumSYS!Z28+[1]AcumSYS!AA28)=0,"",[1]AcumSYS!$A28*1))</f>
        <v>91188</v>
      </c>
      <c r="AC31" s="4"/>
      <c r="AD31" s="4" t="str">
        <f t="shared" si="2"/>
        <v>Recursos Humanos</v>
      </c>
      <c r="AE31" s="6">
        <v>44770</v>
      </c>
      <c r="AF31" s="6">
        <v>44770</v>
      </c>
      <c r="AG31" s="8" t="str">
        <f>IF(MID(E31,1,4)=MID(E30,1,4),"Modificacion en el trimestre",IF([1]AcumSYS!AP28=" "," ","Baja: " &amp;[1]AcumSYS!AP28))</f>
        <v xml:space="preserve"> </v>
      </c>
    </row>
    <row r="32" spans="1:33" x14ac:dyDescent="0.25">
      <c r="A32" s="4">
        <f>IF(D32= "", "",[1]AcumSYS!$B$2)</f>
        <v>2022</v>
      </c>
      <c r="B32" s="6">
        <f>IF(D32="","",+[1]AcumSYS!$D$2)</f>
        <v>44652</v>
      </c>
      <c r="C32" s="6">
        <f>IF(D32="","",+[1]AcumSYS!$E$2)</f>
        <v>44742</v>
      </c>
      <c r="D32" s="4" t="str">
        <f>IF([1]AcumSYS!$AR29="","",IF([1]AcumSYS!$AR29="s","Empleado","Personal de Confianza"))</f>
        <v>Empleado</v>
      </c>
      <c r="E32" s="7" t="str">
        <f>+[1]AcumSYS!A29</f>
        <v>0095165</v>
      </c>
      <c r="F32" s="4" t="str">
        <f>IF(D32="","",+[1]AcumSYS!$E29)</f>
        <v>AUX INST MEDIDORES Y O RECONEXIONES</v>
      </c>
      <c r="G32" s="4" t="str">
        <f>IF(D32="","",+[1]AcumSYS!$E29)</f>
        <v>AUX INST MEDIDORES Y O RECONEXIONES</v>
      </c>
      <c r="H32" s="4" t="str">
        <f>IF(D32="","",+[1]AcumSYS!$AS29)</f>
        <v>OPERACION</v>
      </c>
      <c r="I32" s="4" t="str">
        <f>IF(D32="","",+[1]AcumSYS!$B29)</f>
        <v>Rodolfo</v>
      </c>
      <c r="J32" s="4" t="str">
        <f>IF(D32="","",+[1]AcumSYS!$C29)</f>
        <v>Espinoza</v>
      </c>
      <c r="K32" s="4" t="str">
        <f>IF(D32="","",+[1]AcumSYS!$D29)</f>
        <v>Bojorquez</v>
      </c>
      <c r="L32" s="4" t="str">
        <f>IF(D32="","",IF([1]AcumSYS!$AQ29="F","Femenino","Masculino"))</f>
        <v>Masculino</v>
      </c>
      <c r="M32" s="4">
        <f>IF(D32="","",ROUND(SUM([1]AcumSYS!$F29:$AA29)/[1]AcumSYS!$C$2*28,2))</f>
        <v>16050.22</v>
      </c>
      <c r="N32" s="4" t="str">
        <f t="shared" si="0"/>
        <v>Pesos Mexicanos</v>
      </c>
      <c r="O32" s="4">
        <f>IF(D32="","",(ROUND(SUM([1]AcumSYS!$F29:$AA29)/[1]AcumSYS!$C$2*28,2))-(ROUND(SUM([1]AcumSYS!$AB29:$AJ29)/[1]AcumSYS!$C$2*28,2)))</f>
        <v>11048.52</v>
      </c>
      <c r="P32" s="4" t="str">
        <f t="shared" si="1"/>
        <v>Pesos Mexicanos</v>
      </c>
      <c r="Q32" s="4">
        <v>8</v>
      </c>
      <c r="R32" s="4"/>
      <c r="S32" s="4">
        <f>IF(D32="","",[1]AcumSYS!$A29*1)</f>
        <v>95165</v>
      </c>
      <c r="T32" s="4" t="str">
        <f>IF(([1]AcumSYS!N29)=0,"",[1]AcumSYS!$A29*1)</f>
        <v/>
      </c>
      <c r="U32" s="4" t="str">
        <f>IF(D32="","",IF(([1]AcumSYS!W29)=0,"",[1]AcumSYS!$A29*1))</f>
        <v/>
      </c>
      <c r="V32" s="9">
        <v>1511472</v>
      </c>
      <c r="W32" s="4"/>
      <c r="X32" s="4"/>
      <c r="Y32" s="4"/>
      <c r="Z32" s="4" t="str">
        <f>IF(D32="","",IF(([1]AcumSYS!O29)=0," ",[1]AcumSYS!$A29*1))</f>
        <v xml:space="preserve"> </v>
      </c>
      <c r="AA32" s="4"/>
      <c r="AB32" s="4">
        <f>IF(D32="","",IF(([1]AcumSYS!I29+[1]AcumSYS!J29+[1]AcumSYS!K29+[1]AcumSYS!L29+[1]AcumSYS!M29+[1]AcumSYS!P29+[1]AcumSYS!Q29+[1]AcumSYS!R29+[1]AcumSYS!U29+[1]AcumSYS!V29+[1]AcumSYS!X29+[1]AcumSYS!Y29+[1]AcumSYS!Z29+[1]AcumSYS!AA29)=0,"",[1]AcumSYS!$A29*1))</f>
        <v>95165</v>
      </c>
      <c r="AC32" s="4"/>
      <c r="AD32" s="4" t="str">
        <f t="shared" si="2"/>
        <v>Recursos Humanos</v>
      </c>
      <c r="AE32" s="6">
        <v>44770</v>
      </c>
      <c r="AF32" s="6">
        <v>44770</v>
      </c>
      <c r="AG32" s="8" t="str">
        <f>IF(MID(E32,1,4)=MID(E31,1,4),"Modificacion en el trimestre",IF([1]AcumSYS!AP29=" "," ","Baja: " &amp;[1]AcumSYS!AP29))</f>
        <v xml:space="preserve"> </v>
      </c>
    </row>
    <row r="33" spans="1:33" x14ac:dyDescent="0.25">
      <c r="A33" s="4">
        <f>IF(D33= "", "",[1]AcumSYS!$B$2)</f>
        <v>2022</v>
      </c>
      <c r="B33" s="6">
        <f>IF(D33="","",+[1]AcumSYS!$D$2)</f>
        <v>44652</v>
      </c>
      <c r="C33" s="6">
        <f>IF(D33="","",+[1]AcumSYS!$E$2)</f>
        <v>44742</v>
      </c>
      <c r="D33" s="4" t="s">
        <v>90</v>
      </c>
      <c r="E33" s="7" t="str">
        <f>+[1]AcumSYS!A30</f>
        <v>009717</v>
      </c>
      <c r="F33" s="4" t="str">
        <f>IF(D33="","",+[1]AcumSYS!$E30)</f>
        <v>ENCARG  INFORMA Y SISTEMAS</v>
      </c>
      <c r="G33" s="4" t="str">
        <f>IF(D33="","",+[1]AcumSYS!$E30)</f>
        <v>ENCARG  INFORMA Y SISTEMAS</v>
      </c>
      <c r="H33" s="4" t="str">
        <f>IF(D33="","",+[1]AcumSYS!$AS30)</f>
        <v>RUCURSOS HUMANOS</v>
      </c>
      <c r="I33" s="4" t="str">
        <f>IF(D33="","",+[1]AcumSYS!$B30)</f>
        <v>Julio Cesar</v>
      </c>
      <c r="J33" s="4" t="str">
        <f>IF(D33="","",+[1]AcumSYS!$C30)</f>
        <v>Valenzuela</v>
      </c>
      <c r="K33" s="4" t="str">
        <f>IF(D33="","",+[1]AcumSYS!$D30)</f>
        <v>Reina</v>
      </c>
      <c r="L33" s="4" t="str">
        <f>IF(D33="","",IF([1]AcumSYS!$AQ30="F","Femenino","Masculino"))</f>
        <v>Masculino</v>
      </c>
      <c r="M33" s="4">
        <f>IF(D33="","",ROUND(SUM([1]AcumSYS!$F30:$AA30)/[1]AcumSYS!$C$2*28,2))</f>
        <v>28903.88</v>
      </c>
      <c r="N33" s="4" t="str">
        <f t="shared" si="0"/>
        <v>Pesos Mexicanos</v>
      </c>
      <c r="O33" s="4">
        <f>IF(D33="","",(ROUND(SUM([1]AcumSYS!$F30:$AA30)/[1]AcumSYS!$C$2*28,2))-(ROUND(SUM([1]AcumSYS!$AB30:$AJ30)/[1]AcumSYS!$C$2*28,2)))</f>
        <v>14519.11</v>
      </c>
      <c r="P33" s="4" t="str">
        <f t="shared" si="1"/>
        <v>Pesos Mexicanos</v>
      </c>
      <c r="Q33" s="4">
        <v>8</v>
      </c>
      <c r="R33" s="4"/>
      <c r="S33" s="4">
        <f>IF(D33="","",[1]AcumSYS!$A30*1)</f>
        <v>9717</v>
      </c>
      <c r="T33" s="4" t="str">
        <f>IF(([1]AcumSYS!N30)=0,"",[1]AcumSYS!$A30*1)</f>
        <v/>
      </c>
      <c r="U33" s="4" t="str">
        <f>IF(D33="","",IF(([1]AcumSYS!W30)=0,"",[1]AcumSYS!$A30*1))</f>
        <v/>
      </c>
      <c r="V33" s="9">
        <v>155121</v>
      </c>
      <c r="W33" s="4"/>
      <c r="X33" s="4"/>
      <c r="Y33" s="4"/>
      <c r="Z33" s="4" t="str">
        <f>IF(D33="","",IF(([1]AcumSYS!O30)=0," ",[1]AcumSYS!$A30*1))</f>
        <v xml:space="preserve"> </v>
      </c>
      <c r="AA33" s="4"/>
      <c r="AB33" s="4" t="str">
        <f>IF(D33="","",IF(([1]AcumSYS!I30+[1]AcumSYS!J30+[1]AcumSYS!K30+[1]AcumSYS!L30+[1]AcumSYS!M30+[1]AcumSYS!P30+[1]AcumSYS!Q30+[1]AcumSYS!R30+[1]AcumSYS!U30+[1]AcumSYS!V30+[1]AcumSYS!X30+[1]AcumSYS!Y30+[1]AcumSYS!Z30+[1]AcumSYS!AA30)=0,"",[1]AcumSYS!$A30*1))</f>
        <v/>
      </c>
      <c r="AC33" s="4"/>
      <c r="AD33" s="4" t="str">
        <f t="shared" si="2"/>
        <v>Recursos Humanos</v>
      </c>
      <c r="AE33" s="6">
        <v>44770</v>
      </c>
      <c r="AF33" s="6">
        <v>44770</v>
      </c>
      <c r="AG33" s="8" t="str">
        <f>IF(MID(E33,1,4)=MID(E32,1,4),"Modificacion en el trimestre",IF([1]AcumSYS!AP30=" "," ","Baja: " &amp;[1]AcumSYS!AP30))</f>
        <v xml:space="preserve"> </v>
      </c>
    </row>
    <row r="34" spans="1:33" x14ac:dyDescent="0.25">
      <c r="A34" s="4">
        <f>IF(D34= "", "",[1]AcumSYS!$B$2)</f>
        <v>2022</v>
      </c>
      <c r="B34" s="6">
        <f>IF(D34="","",+[1]AcumSYS!$D$2)</f>
        <v>44652</v>
      </c>
      <c r="C34" s="6">
        <f>IF(D34="","",+[1]AcumSYS!$E$2)</f>
        <v>44742</v>
      </c>
      <c r="D34" s="4" t="str">
        <f>IF([1]AcumSYS!$AR31="","",IF([1]AcumSYS!$AR31="s","Empleado","Personal de Confianza"))</f>
        <v>Empleado</v>
      </c>
      <c r="E34" s="7" t="str">
        <f>+[1]AcumSYS!A31</f>
        <v>01021472</v>
      </c>
      <c r="F34" s="4" t="str">
        <f>IF(D34="","",+[1]AcumSYS!$E31)</f>
        <v>LECTURISTA VERIFICADOR</v>
      </c>
      <c r="G34" s="4" t="str">
        <f>IF(D34="","",+[1]AcumSYS!$E31)</f>
        <v>LECTURISTA VERIFICADOR</v>
      </c>
      <c r="H34" s="4" t="str">
        <f>IF(D34="","",+[1]AcumSYS!$AS31)</f>
        <v>LECTURAS</v>
      </c>
      <c r="I34" s="4" t="str">
        <f>IF(D34="","",+[1]AcumSYS!$B31)</f>
        <v>Luis Alberto</v>
      </c>
      <c r="J34" s="4" t="str">
        <f>IF(D34="","",+[1]AcumSYS!$C31)</f>
        <v>Lopez</v>
      </c>
      <c r="K34" s="4" t="str">
        <f>IF(D34="","",+[1]AcumSYS!$D31)</f>
        <v>Aguirre</v>
      </c>
      <c r="L34" s="4" t="str">
        <f>IF(D34="","",IF([1]AcumSYS!$AQ31="F","Femenino","Masculino"))</f>
        <v>Masculino</v>
      </c>
      <c r="M34" s="4">
        <f>IF(D34="","",ROUND(SUM([1]AcumSYS!$F31:$AA31)/[1]AcumSYS!$C$2*28,2))</f>
        <v>17264.57</v>
      </c>
      <c r="N34" s="4" t="str">
        <f t="shared" si="0"/>
        <v>Pesos Mexicanos</v>
      </c>
      <c r="O34" s="4">
        <f>IF(D34="","",(ROUND(SUM([1]AcumSYS!$F31:$AA31)/[1]AcumSYS!$C$2*28,2))-(ROUND(SUM([1]AcumSYS!$AB31:$AJ31)/[1]AcumSYS!$C$2*28,2)))</f>
        <v>8461.6999999999989</v>
      </c>
      <c r="P34" s="4" t="str">
        <f t="shared" si="1"/>
        <v>Pesos Mexicanos</v>
      </c>
      <c r="Q34" s="4">
        <v>8</v>
      </c>
      <c r="R34" s="4"/>
      <c r="S34" s="4">
        <f>IF(D34="","",[1]AcumSYS!$A31*1)</f>
        <v>1021472</v>
      </c>
      <c r="T34" s="4" t="str">
        <f>IF(([1]AcumSYS!N31)=0,"",[1]AcumSYS!$A31*1)</f>
        <v/>
      </c>
      <c r="U34" s="4" t="str">
        <f>IF(D34="","",IF(([1]AcumSYS!W31)=0,"",[1]AcumSYS!$A31*1))</f>
        <v/>
      </c>
      <c r="V34" s="9">
        <v>1611472</v>
      </c>
      <c r="W34" s="4"/>
      <c r="X34" s="4"/>
      <c r="Y34" s="4"/>
      <c r="Z34" s="4" t="str">
        <f>IF(D34="","",IF(([1]AcumSYS!O31)=0," ",[1]AcumSYS!$A31*1))</f>
        <v xml:space="preserve"> </v>
      </c>
      <c r="AA34" s="4"/>
      <c r="AB34" s="4">
        <f>IF(D34="","",IF(([1]AcumSYS!I31+[1]AcumSYS!J31+[1]AcumSYS!K31+[1]AcumSYS!L31+[1]AcumSYS!M31+[1]AcumSYS!P31+[1]AcumSYS!Q31+[1]AcumSYS!R31+[1]AcumSYS!U31+[1]AcumSYS!V31+[1]AcumSYS!X31+[1]AcumSYS!Y31+[1]AcumSYS!Z31+[1]AcumSYS!AA31)=0,"",[1]AcumSYS!$A31*1))</f>
        <v>1021472</v>
      </c>
      <c r="AC34" s="4"/>
      <c r="AD34" s="4" t="str">
        <f t="shared" si="2"/>
        <v>Recursos Humanos</v>
      </c>
      <c r="AE34" s="6">
        <v>44770</v>
      </c>
      <c r="AF34" s="6">
        <v>44770</v>
      </c>
      <c r="AG34" s="8" t="str">
        <f>IF(MID(E34,1,4)=MID(E33,1,4),"Modificacion en el trimestre",IF([1]AcumSYS!AP31=" "," ","Baja: " &amp;[1]AcumSYS!AP31))</f>
        <v xml:space="preserve"> </v>
      </c>
    </row>
    <row r="35" spans="1:33" x14ac:dyDescent="0.25">
      <c r="A35" s="4">
        <f>IF(D35= "", "",[1]AcumSYS!$B$2)</f>
        <v>2022</v>
      </c>
      <c r="B35" s="6">
        <f>IF(D35="","",+[1]AcumSYS!$D$2)</f>
        <v>44652</v>
      </c>
      <c r="C35" s="6">
        <f>IF(D35="","",+[1]AcumSYS!$E$2)</f>
        <v>44742</v>
      </c>
      <c r="D35" s="4" t="str">
        <f>IF([1]AcumSYS!$AR32="","",IF([1]AcumSYS!$AR32="s","Empleado","Personal de Confianza"))</f>
        <v>Empleado</v>
      </c>
      <c r="E35" s="7" t="str">
        <f>+[1]AcumSYS!A32</f>
        <v>0104182</v>
      </c>
      <c r="F35" s="4" t="str">
        <f>IF(D35="","",+[1]AcumSYS!$E32)</f>
        <v>ENCARGADO DE INSTALACION</v>
      </c>
      <c r="G35" s="4" t="str">
        <f>IF(D35="","",+[1]AcumSYS!$E32)</f>
        <v>ENCARGADO DE INSTALACION</v>
      </c>
      <c r="H35" s="4" t="str">
        <f>IF(D35="","",+[1]AcumSYS!$AS32)</f>
        <v>OPERACION</v>
      </c>
      <c r="I35" s="4" t="str">
        <f>IF(D35="","",+[1]AcumSYS!$B32)</f>
        <v>Mauricio</v>
      </c>
      <c r="J35" s="4" t="str">
        <f>IF(D35="","",+[1]AcumSYS!$C32)</f>
        <v>Castañeda</v>
      </c>
      <c r="K35" s="4" t="str">
        <f>IF(D35="","",+[1]AcumSYS!$D32)</f>
        <v>Enriquez</v>
      </c>
      <c r="L35" s="4" t="str">
        <f>IF(D35="","",IF([1]AcumSYS!$AQ32="F","Femenino","Masculino"))</f>
        <v>Masculino</v>
      </c>
      <c r="M35" s="4">
        <f>IF(D35="","",ROUND(SUM([1]AcumSYS!$F32:$AA32)/[1]AcumSYS!$C$2*28,2))</f>
        <v>18769.97</v>
      </c>
      <c r="N35" s="4" t="str">
        <f t="shared" si="0"/>
        <v>Pesos Mexicanos</v>
      </c>
      <c r="O35" s="4">
        <f>IF(D35="","",(ROUND(SUM([1]AcumSYS!$F32:$AA32)/[1]AcumSYS!$C$2*28,2))-(ROUND(SUM([1]AcumSYS!$AB32:$AJ32)/[1]AcumSYS!$C$2*28,2)))</f>
        <v>11915.59</v>
      </c>
      <c r="P35" s="4" t="str">
        <f t="shared" si="1"/>
        <v>Pesos Mexicanos</v>
      </c>
      <c r="Q35" s="4">
        <v>8</v>
      </c>
      <c r="R35" s="4"/>
      <c r="S35" s="4">
        <f>IF(D35="","",[1]AcumSYS!$A32*1)</f>
        <v>104182</v>
      </c>
      <c r="T35" s="4" t="str">
        <f>IF(([1]AcumSYS!N32)=0,"",[1]AcumSYS!$A32*1)</f>
        <v/>
      </c>
      <c r="U35" s="4" t="str">
        <f>IF(D35="","",IF(([1]AcumSYS!W32)=0,"",[1]AcumSYS!$A32*1))</f>
        <v/>
      </c>
      <c r="V35" s="9">
        <v>1651472</v>
      </c>
      <c r="W35" s="4"/>
      <c r="X35" s="4"/>
      <c r="Y35" s="4"/>
      <c r="Z35" s="4" t="str">
        <f>IF(D35="","",IF(([1]AcumSYS!O32)=0," ",[1]AcumSYS!$A32*1))</f>
        <v xml:space="preserve"> </v>
      </c>
      <c r="AA35" s="4"/>
      <c r="AB35" s="4">
        <f>IF(D35="","",IF(([1]AcumSYS!I32+[1]AcumSYS!J32+[1]AcumSYS!K32+[1]AcumSYS!L32+[1]AcumSYS!M32+[1]AcumSYS!P32+[1]AcumSYS!Q32+[1]AcumSYS!R32+[1]AcumSYS!U32+[1]AcumSYS!V32+[1]AcumSYS!X32+[1]AcumSYS!Y32+[1]AcumSYS!Z32+[1]AcumSYS!AA32)=0,"",[1]AcumSYS!$A32*1))</f>
        <v>104182</v>
      </c>
      <c r="AC35" s="4"/>
      <c r="AD35" s="4" t="str">
        <f t="shared" si="2"/>
        <v>Recursos Humanos</v>
      </c>
      <c r="AE35" s="6">
        <v>44770</v>
      </c>
      <c r="AF35" s="6">
        <v>44770</v>
      </c>
      <c r="AG35" s="8" t="str">
        <f>IF(MID(E35,1,4)=MID(E34,1,4),"Modificacion en el trimestre",IF([1]AcumSYS!AP32=" "," ","Baja: " &amp;[1]AcumSYS!AP32))</f>
        <v xml:space="preserve"> </v>
      </c>
    </row>
    <row r="36" spans="1:33" x14ac:dyDescent="0.25">
      <c r="A36" s="4">
        <f>IF(D36= "", "",[1]AcumSYS!$B$2)</f>
        <v>2022</v>
      </c>
      <c r="B36" s="6">
        <f>IF(D36="","",+[1]AcumSYS!$D$2)</f>
        <v>44652</v>
      </c>
      <c r="C36" s="6">
        <f>IF(D36="","",+[1]AcumSYS!$E$2)</f>
        <v>44742</v>
      </c>
      <c r="D36" s="4" t="str">
        <f>IF([1]AcumSYS!$AR33="","",IF([1]AcumSYS!$AR33="s","Empleado","Personal de Confianza"))</f>
        <v>Empleado</v>
      </c>
      <c r="E36" s="7" t="str">
        <f>+[1]AcumSYS!A33</f>
        <v>0108188</v>
      </c>
      <c r="F36" s="4" t="str">
        <f>IF(D36="","",+[1]AcumSYS!$E33)</f>
        <v>BOMBERO</v>
      </c>
      <c r="G36" s="4" t="str">
        <f>IF(D36="","",+[1]AcumSYS!$E33)</f>
        <v>BOMBERO</v>
      </c>
      <c r="H36" s="4" t="str">
        <f>IF(D36="","",+[1]AcumSYS!$AS33)</f>
        <v>OPERACION</v>
      </c>
      <c r="I36" s="4" t="str">
        <f>IF(D36="","",+[1]AcumSYS!$B33)</f>
        <v>Luis Enrique</v>
      </c>
      <c r="J36" s="4" t="str">
        <f>IF(D36="","",+[1]AcumSYS!$C33)</f>
        <v>Contreras</v>
      </c>
      <c r="K36" s="4" t="str">
        <f>IF(D36="","",+[1]AcumSYS!$D33)</f>
        <v>Reyes</v>
      </c>
      <c r="L36" s="4" t="str">
        <f>IF(D36="","",IF([1]AcumSYS!$AQ33="F","Femenino","Masculino"))</f>
        <v>Masculino</v>
      </c>
      <c r="M36" s="4">
        <f>IF(D36="","",ROUND(SUM([1]AcumSYS!$F33:$AA33)/[1]AcumSYS!$C$2*28,2))</f>
        <v>21537.8</v>
      </c>
      <c r="N36" s="4" t="str">
        <f t="shared" si="0"/>
        <v>Pesos Mexicanos</v>
      </c>
      <c r="O36" s="4">
        <f>IF(D36="","",(ROUND(SUM([1]AcumSYS!$F33:$AA33)/[1]AcumSYS!$C$2*28,2))-(ROUND(SUM([1]AcumSYS!$AB33:$AJ33)/[1]AcumSYS!$C$2*28,2)))</f>
        <v>9196.31</v>
      </c>
      <c r="P36" s="4" t="str">
        <f t="shared" si="1"/>
        <v>Pesos Mexicanos</v>
      </c>
      <c r="Q36" s="4">
        <v>8</v>
      </c>
      <c r="R36" s="4"/>
      <c r="S36" s="4">
        <f>IF(D36="","",[1]AcumSYS!$A33*1)</f>
        <v>108188</v>
      </c>
      <c r="T36" s="4" t="str">
        <f>IF(([1]AcumSYS!N33)=0,"",[1]AcumSYS!$A33*1)</f>
        <v/>
      </c>
      <c r="U36" s="4" t="str">
        <f>IF(D36="","",IF(([1]AcumSYS!W33)=0,"",[1]AcumSYS!$A33*1))</f>
        <v/>
      </c>
      <c r="V36" s="9">
        <v>166141</v>
      </c>
      <c r="W36" s="4"/>
      <c r="X36" s="4"/>
      <c r="Y36" s="4"/>
      <c r="Z36" s="4" t="str">
        <f>IF(D36="","",IF(([1]AcumSYS!O33)=0," ",[1]AcumSYS!$A33*1))</f>
        <v xml:space="preserve"> </v>
      </c>
      <c r="AA36" s="4"/>
      <c r="AB36" s="4">
        <f>IF(D36="","",IF(([1]AcumSYS!I33+[1]AcumSYS!J33+[1]AcumSYS!K33+[1]AcumSYS!L33+[1]AcumSYS!M33+[1]AcumSYS!P33+[1]AcumSYS!Q33+[1]AcumSYS!R33+[1]AcumSYS!U33+[1]AcumSYS!V33+[1]AcumSYS!X33+[1]AcumSYS!Y33+[1]AcumSYS!Z33+[1]AcumSYS!AA33)=0,"",[1]AcumSYS!$A33*1))</f>
        <v>108188</v>
      </c>
      <c r="AC36" s="4"/>
      <c r="AD36" s="4" t="str">
        <f t="shared" si="2"/>
        <v>Recursos Humanos</v>
      </c>
      <c r="AE36" s="6">
        <v>44770</v>
      </c>
      <c r="AF36" s="6">
        <v>44770</v>
      </c>
      <c r="AG36" s="8" t="str">
        <f>IF(MID(E36,1,4)=MID(E35,1,4),"Modificacion en el trimestre",IF([1]AcumSYS!AP33=" "," ","Baja: " &amp;[1]AcumSYS!AP33))</f>
        <v xml:space="preserve"> </v>
      </c>
    </row>
    <row r="37" spans="1:33" x14ac:dyDescent="0.25">
      <c r="A37" s="4">
        <f>IF(D37= "", "",[1]AcumSYS!$B$2)</f>
        <v>2022</v>
      </c>
      <c r="B37" s="6">
        <f>IF(D37="","",+[1]AcumSYS!$D$2)</f>
        <v>44652</v>
      </c>
      <c r="C37" s="6">
        <f>IF(D37="","",+[1]AcumSYS!$E$2)</f>
        <v>44742</v>
      </c>
      <c r="D37" s="4" t="s">
        <v>90</v>
      </c>
      <c r="E37" s="7" t="str">
        <f>+[1]AcumSYS!A34</f>
        <v>01128139</v>
      </c>
      <c r="F37" s="4" t="str">
        <f>IF(D37="","",+[1]AcumSYS!$E34)</f>
        <v>AUX. DE PLANEACION Y CONTABILIDAD</v>
      </c>
      <c r="G37" s="4" t="str">
        <f>IF(D37="","",+[1]AcumSYS!$E34)</f>
        <v>AUX. DE PLANEACION Y CONTABILIDAD</v>
      </c>
      <c r="H37" s="4" t="str">
        <f>IF(D37="","",+[1]AcumSYS!$AS34)</f>
        <v>CONTABILIDAD</v>
      </c>
      <c r="I37" s="4" t="str">
        <f>IF(D37="","",+[1]AcumSYS!$B34)</f>
        <v>Martha Obdulia</v>
      </c>
      <c r="J37" s="4" t="str">
        <f>IF(D37="","",+[1]AcumSYS!$C34)</f>
        <v>Estrada</v>
      </c>
      <c r="K37" s="4" t="str">
        <f>IF(D37="","",+[1]AcumSYS!$D34)</f>
        <v>Sagasta</v>
      </c>
      <c r="L37" s="4" t="str">
        <f>IF(D37="","",IF([1]AcumSYS!$AQ34="F","Femenino","Masculino"))</f>
        <v>Femenino</v>
      </c>
      <c r="M37" s="4">
        <f>IF(D37="","",ROUND(SUM([1]AcumSYS!$F34:$AA34)/[1]AcumSYS!$C$2*28,2))</f>
        <v>35656.379999999997</v>
      </c>
      <c r="N37" s="4" t="str">
        <f t="shared" si="0"/>
        <v>Pesos Mexicanos</v>
      </c>
      <c r="O37" s="4">
        <f>IF(D37="","",(ROUND(SUM([1]AcumSYS!$F34:$AA34)/[1]AcumSYS!$C$2*28,2))-(ROUND(SUM([1]AcumSYS!$AB34:$AJ34)/[1]AcumSYS!$C$2*28,2)))</f>
        <v>24094.059999999998</v>
      </c>
      <c r="P37" s="4" t="str">
        <f t="shared" si="1"/>
        <v>Pesos Mexicanos</v>
      </c>
      <c r="Q37" s="4">
        <v>8</v>
      </c>
      <c r="R37" s="4"/>
      <c r="S37" s="4">
        <f>IF(D37="","",[1]AcumSYS!$A34*1)</f>
        <v>1128139</v>
      </c>
      <c r="T37" s="4" t="str">
        <f>IF(([1]AcumSYS!N34)=0,"",[1]AcumSYS!$A34*1)</f>
        <v/>
      </c>
      <c r="U37" s="4" t="str">
        <f>IF(D37="","",IF(([1]AcumSYS!W34)=0,"",[1]AcumSYS!$A34*1))</f>
        <v/>
      </c>
      <c r="V37" s="9">
        <v>1691472</v>
      </c>
      <c r="W37" s="4"/>
      <c r="X37" s="4"/>
      <c r="Y37" s="4"/>
      <c r="Z37" s="4" t="str">
        <f>IF(D37="","",IF(([1]AcumSYS!O34)=0," ",[1]AcumSYS!$A34*1))</f>
        <v xml:space="preserve"> </v>
      </c>
      <c r="AA37" s="4"/>
      <c r="AB37" s="4" t="str">
        <f>IF(D37="","",IF(([1]AcumSYS!I34+[1]AcumSYS!J34+[1]AcumSYS!K34+[1]AcumSYS!L34+[1]AcumSYS!M34+[1]AcumSYS!P34+[1]AcumSYS!Q34+[1]AcumSYS!R34+[1]AcumSYS!U34+[1]AcumSYS!V34+[1]AcumSYS!X34+[1]AcumSYS!Y34+[1]AcumSYS!Z34+[1]AcumSYS!AA34)=0,"",[1]AcumSYS!$A34*1))</f>
        <v/>
      </c>
      <c r="AC37" s="4"/>
      <c r="AD37" s="4" t="str">
        <f t="shared" si="2"/>
        <v>Recursos Humanos</v>
      </c>
      <c r="AE37" s="6">
        <v>44770</v>
      </c>
      <c r="AF37" s="6">
        <v>44770</v>
      </c>
      <c r="AG37" s="8" t="str">
        <f>IF(MID(E37,1,4)=MID(E36,1,4),"Modificacion en el trimestre",IF([1]AcumSYS!AP34=" "," ","Baja: " &amp;[1]AcumSYS!AP34))</f>
        <v xml:space="preserve"> </v>
      </c>
    </row>
    <row r="38" spans="1:33" x14ac:dyDescent="0.25">
      <c r="A38" s="4">
        <f>IF(D38= "", "",[1]AcumSYS!$B$2)</f>
        <v>2022</v>
      </c>
      <c r="B38" s="6">
        <f>IF(D38="","",+[1]AcumSYS!$D$2)</f>
        <v>44652</v>
      </c>
      <c r="C38" s="6">
        <f>IF(D38="","",+[1]AcumSYS!$E$2)</f>
        <v>44742</v>
      </c>
      <c r="D38" s="4" t="str">
        <f>IF([1]AcumSYS!$AR35="","",IF([1]AcumSYS!$AR35="s","Empleado","Personal de Confianza"))</f>
        <v>Empleado</v>
      </c>
      <c r="E38" s="7" t="str">
        <f>+[1]AcumSYS!A35</f>
        <v>012016</v>
      </c>
      <c r="F38" s="4" t="str">
        <f>IF(D38="","",+[1]AcumSYS!$E35)</f>
        <v>ENCARG TALLER MEDIDORES</v>
      </c>
      <c r="G38" s="4" t="str">
        <f>IF(D38="","",+[1]AcumSYS!$E35)</f>
        <v>ENCARG TALLER MEDIDORES</v>
      </c>
      <c r="H38" s="4" t="str">
        <f>IF(D38="","",+[1]AcumSYS!$AS35)</f>
        <v>OPERACION</v>
      </c>
      <c r="I38" s="4" t="str">
        <f>IF(D38="","",+[1]AcumSYS!$B35)</f>
        <v>Arturo</v>
      </c>
      <c r="J38" s="4" t="str">
        <f>IF(D38="","",+[1]AcumSYS!$C35)</f>
        <v>Corrales</v>
      </c>
      <c r="K38" s="4" t="str">
        <f>IF(D38="","",+[1]AcumSYS!$D35)</f>
        <v>Urrutia</v>
      </c>
      <c r="L38" s="4" t="str">
        <f>IF(D38="","",IF([1]AcumSYS!$AQ35="F","Femenino","Masculino"))</f>
        <v>Masculino</v>
      </c>
      <c r="M38" s="4">
        <f>IF(D38="","",ROUND(SUM([1]AcumSYS!$F35:$AA35)/[1]AcumSYS!$C$2*28,2))</f>
        <v>15008</v>
      </c>
      <c r="N38" s="4" t="str">
        <f t="shared" si="0"/>
        <v>Pesos Mexicanos</v>
      </c>
      <c r="O38" s="4">
        <f>IF(D38="","",(ROUND(SUM([1]AcumSYS!$F35:$AA35)/[1]AcumSYS!$C$2*28,2))-(ROUND(SUM([1]AcumSYS!$AB35:$AJ35)/[1]AcumSYS!$C$2*28,2)))</f>
        <v>10600.3</v>
      </c>
      <c r="P38" s="4" t="str">
        <f t="shared" si="1"/>
        <v>Pesos Mexicanos</v>
      </c>
      <c r="Q38" s="4">
        <v>8</v>
      </c>
      <c r="R38" s="4"/>
      <c r="S38" s="4">
        <f>IF(D38="","",[1]AcumSYS!$A35*1)</f>
        <v>12016</v>
      </c>
      <c r="T38" s="4" t="str">
        <f>IF(([1]AcumSYS!N35)=0,"",[1]AcumSYS!$A35*1)</f>
        <v/>
      </c>
      <c r="U38" s="4" t="str">
        <f>IF(D38="","",IF(([1]AcumSYS!W35)=0,"",[1]AcumSYS!$A35*1))</f>
        <v/>
      </c>
      <c r="V38" s="9">
        <v>1728136</v>
      </c>
      <c r="W38" s="4"/>
      <c r="X38" s="4"/>
      <c r="Y38" s="4"/>
      <c r="Z38" s="4" t="str">
        <f>IF(D38="","",IF(([1]AcumSYS!O35)=0," ",[1]AcumSYS!$A35*1))</f>
        <v xml:space="preserve"> </v>
      </c>
      <c r="AA38" s="4"/>
      <c r="AB38" s="4">
        <f>IF(D38="","",IF(([1]AcumSYS!I35+[1]AcumSYS!J35+[1]AcumSYS!K35+[1]AcumSYS!L35+[1]AcumSYS!M35+[1]AcumSYS!P35+[1]AcumSYS!Q35+[1]AcumSYS!R35+[1]AcumSYS!U35+[1]AcumSYS!V35+[1]AcumSYS!X35+[1]AcumSYS!Y35+[1]AcumSYS!Z35+[1]AcumSYS!AA35)=0,"",[1]AcumSYS!$A35*1))</f>
        <v>12016</v>
      </c>
      <c r="AC38" s="4"/>
      <c r="AD38" s="4" t="str">
        <f t="shared" si="2"/>
        <v>Recursos Humanos</v>
      </c>
      <c r="AE38" s="6">
        <v>44770</v>
      </c>
      <c r="AF38" s="6">
        <v>44770</v>
      </c>
      <c r="AG38" s="8" t="str">
        <f>IF(MID(E38,1,4)=MID(E37,1,4),"Modificacion en el trimestre",IF([1]AcumSYS!AP35=" "," ","Baja: " &amp;[1]AcumSYS!AP35))</f>
        <v xml:space="preserve"> </v>
      </c>
    </row>
    <row r="39" spans="1:33" x14ac:dyDescent="0.25">
      <c r="A39" s="4">
        <f>IF(D39= "", "",[1]AcumSYS!$B$2)</f>
        <v>2022</v>
      </c>
      <c r="B39" s="6">
        <f>IF(D39="","",+[1]AcumSYS!$D$2)</f>
        <v>44652</v>
      </c>
      <c r="C39" s="6">
        <f>IF(D39="","",+[1]AcumSYS!$E$2)</f>
        <v>44742</v>
      </c>
      <c r="D39" s="4" t="s">
        <v>90</v>
      </c>
      <c r="E39" s="7" t="str">
        <f>+[1]AcumSYS!A36</f>
        <v>01291461</v>
      </c>
      <c r="F39" s="4" t="str">
        <f>IF(D39="","",+[1]AcumSYS!$E36)</f>
        <v>AUXILIAR DE COORDINACION LECTURISTAS</v>
      </c>
      <c r="G39" s="4" t="str">
        <f>IF(D39="","",+[1]AcumSYS!$E36)</f>
        <v>AUXILIAR DE COORDINACION LECTURISTAS</v>
      </c>
      <c r="H39" s="4" t="str">
        <f>IF(D39="","",+[1]AcumSYS!$AS36)</f>
        <v>LECTURAS</v>
      </c>
      <c r="I39" s="4" t="str">
        <f>IF(D39="","",+[1]AcumSYS!$B36)</f>
        <v>Jose Carlos</v>
      </c>
      <c r="J39" s="4" t="str">
        <f>IF(D39="","",+[1]AcumSYS!$C36)</f>
        <v>Solaiza</v>
      </c>
      <c r="K39" s="4" t="str">
        <f>IF(D39="","",+[1]AcumSYS!$D36)</f>
        <v>Rios</v>
      </c>
      <c r="L39" s="4" t="str">
        <f>IF(D39="","",IF([1]AcumSYS!$AQ36="F","Femenino","Masculino"))</f>
        <v>Masculino</v>
      </c>
      <c r="M39" s="4">
        <f>IF(D39="","",ROUND(SUM([1]AcumSYS!$F36:$AA36)/[1]AcumSYS!$C$2*28,2))</f>
        <v>19872.48</v>
      </c>
      <c r="N39" s="4" t="str">
        <f t="shared" si="0"/>
        <v>Pesos Mexicanos</v>
      </c>
      <c r="O39" s="4">
        <f>IF(D39="","",(ROUND(SUM([1]AcumSYS!$F36:$AA36)/[1]AcumSYS!$C$2*28,2))-(ROUND(SUM([1]AcumSYS!$AB36:$AJ36)/[1]AcumSYS!$C$2*28,2)))</f>
        <v>10622.359999999999</v>
      </c>
      <c r="P39" s="4" t="str">
        <f t="shared" si="1"/>
        <v>Pesos Mexicanos</v>
      </c>
      <c r="Q39" s="4">
        <v>8</v>
      </c>
      <c r="R39" s="4"/>
      <c r="S39" s="4">
        <f>IF(D39="","",[1]AcumSYS!$A36*1)</f>
        <v>1291461</v>
      </c>
      <c r="T39" s="4" t="str">
        <f>IF(([1]AcumSYS!N36)=0,"",[1]AcumSYS!$A36*1)</f>
        <v/>
      </c>
      <c r="U39" s="4" t="str">
        <f>IF(D39="","",IF(([1]AcumSYS!W36)=0,"",[1]AcumSYS!$A36*1))</f>
        <v/>
      </c>
      <c r="V39" s="9">
        <v>1751030</v>
      </c>
      <c r="W39" s="4"/>
      <c r="X39" s="4"/>
      <c r="Y39" s="4"/>
      <c r="Z39" s="4" t="str">
        <f>IF(D39="","",IF(([1]AcumSYS!O36)=0," ",[1]AcumSYS!$A36*1))</f>
        <v xml:space="preserve"> </v>
      </c>
      <c r="AA39" s="4"/>
      <c r="AB39" s="4" t="str">
        <f>IF(D39="","",IF(([1]AcumSYS!I36+[1]AcumSYS!J36+[1]AcumSYS!K36+[1]AcumSYS!L36+[1]AcumSYS!M36+[1]AcumSYS!P36+[1]AcumSYS!Q36+[1]AcumSYS!R36+[1]AcumSYS!U36+[1]AcumSYS!V36+[1]AcumSYS!X36+[1]AcumSYS!Y36+[1]AcumSYS!Z36+[1]AcumSYS!AA36)=0,"",[1]AcumSYS!$A36*1))</f>
        <v/>
      </c>
      <c r="AC39" s="4"/>
      <c r="AD39" s="4" t="str">
        <f t="shared" si="2"/>
        <v>Recursos Humanos</v>
      </c>
      <c r="AE39" s="6">
        <v>44770</v>
      </c>
      <c r="AF39" s="6">
        <v>44770</v>
      </c>
      <c r="AG39" s="8" t="str">
        <f>IF(MID(E39,1,4)=MID(E38,1,4),"Modificacion en el trimestre",IF([1]AcumSYS!AP36=" "," ","Baja: " &amp;[1]AcumSYS!AP36))</f>
        <v xml:space="preserve"> </v>
      </c>
    </row>
    <row r="40" spans="1:33" x14ac:dyDescent="0.25">
      <c r="A40" s="4">
        <f>IF(D40= "", "",[1]AcumSYS!$B$2)</f>
        <v>2022</v>
      </c>
      <c r="B40" s="6">
        <f>IF(D40="","",+[1]AcumSYS!$D$2)</f>
        <v>44652</v>
      </c>
      <c r="C40" s="6">
        <f>IF(D40="","",+[1]AcumSYS!$E$2)</f>
        <v>44742</v>
      </c>
      <c r="D40" s="4" t="str">
        <f>IF([1]AcumSYS!$AR37="","",IF([1]AcumSYS!$AR37="s","Empleado","Personal de Confianza"))</f>
        <v>Empleado</v>
      </c>
      <c r="E40" s="7" t="str">
        <f>+[1]AcumSYS!A37</f>
        <v>01301472</v>
      </c>
      <c r="F40" s="4" t="str">
        <f>IF(D40="","",+[1]AcumSYS!$E37)</f>
        <v>LECTURISTA VERIFICADOR</v>
      </c>
      <c r="G40" s="4" t="str">
        <f>IF(D40="","",+[1]AcumSYS!$E37)</f>
        <v>LECTURISTA VERIFICADOR</v>
      </c>
      <c r="H40" s="4" t="str">
        <f>IF(D40="","",+[1]AcumSYS!$AS37)</f>
        <v>OPERACION</v>
      </c>
      <c r="I40" s="4" t="str">
        <f>IF(D40="","",+[1]AcumSYS!$B37)</f>
        <v>Jorge Adrian</v>
      </c>
      <c r="J40" s="4" t="str">
        <f>IF(D40="","",+[1]AcumSYS!$C37)</f>
        <v>Duran</v>
      </c>
      <c r="K40" s="4" t="str">
        <f>IF(D40="","",+[1]AcumSYS!$D37)</f>
        <v>Sibrian</v>
      </c>
      <c r="L40" s="4" t="str">
        <f>IF(D40="","",IF([1]AcumSYS!$AQ37="F","Femenino","Masculino"))</f>
        <v>Masculino</v>
      </c>
      <c r="M40" s="4">
        <f>IF(D40="","",ROUND(SUM([1]AcumSYS!$F37:$AA37)/[1]AcumSYS!$C$2*28,2))</f>
        <v>16819.68</v>
      </c>
      <c r="N40" s="4" t="str">
        <f t="shared" si="0"/>
        <v>Pesos Mexicanos</v>
      </c>
      <c r="O40" s="4">
        <f>IF(D40="","",(ROUND(SUM([1]AcumSYS!$F37:$AA37)/[1]AcumSYS!$C$2*28,2))-(ROUND(SUM([1]AcumSYS!$AB37:$AJ37)/[1]AcumSYS!$C$2*28,2)))</f>
        <v>7228.43</v>
      </c>
      <c r="P40" s="4" t="str">
        <f t="shared" si="1"/>
        <v>Pesos Mexicanos</v>
      </c>
      <c r="Q40" s="4">
        <v>8</v>
      </c>
      <c r="R40" s="4"/>
      <c r="S40" s="4">
        <f>IF(D40="","",[1]AcumSYS!$A37*1)</f>
        <v>1301472</v>
      </c>
      <c r="T40" s="4" t="str">
        <f>IF(([1]AcumSYS!N37)=0,"",[1]AcumSYS!$A37*1)</f>
        <v/>
      </c>
      <c r="U40" s="4" t="str">
        <f>IF(D40="","",IF(([1]AcumSYS!W37)=0,"",[1]AcumSYS!$A37*1))</f>
        <v/>
      </c>
      <c r="V40" s="9">
        <v>180189</v>
      </c>
      <c r="W40" s="4"/>
      <c r="X40" s="4"/>
      <c r="Y40" s="4"/>
      <c r="Z40" s="4" t="str">
        <f>IF(D40="","",IF(([1]AcumSYS!O37)=0," ",[1]AcumSYS!$A37*1))</f>
        <v xml:space="preserve"> </v>
      </c>
      <c r="AA40" s="4"/>
      <c r="AB40" s="4">
        <f>IF(D40="","",IF(([1]AcumSYS!I37+[1]AcumSYS!J37+[1]AcumSYS!K37+[1]AcumSYS!L37+[1]AcumSYS!M37+[1]AcumSYS!P37+[1]AcumSYS!Q37+[1]AcumSYS!R37+[1]AcumSYS!U37+[1]AcumSYS!V37+[1]AcumSYS!X37+[1]AcumSYS!Y37+[1]AcumSYS!Z37+[1]AcumSYS!AA37)=0,"",[1]AcumSYS!$A37*1))</f>
        <v>1301472</v>
      </c>
      <c r="AC40" s="4"/>
      <c r="AD40" s="4" t="str">
        <f t="shared" si="2"/>
        <v>Recursos Humanos</v>
      </c>
      <c r="AE40" s="6">
        <v>44770</v>
      </c>
      <c r="AF40" s="6">
        <v>44770</v>
      </c>
      <c r="AG40" s="8" t="str">
        <f>IF(MID(E40,1,4)=MID(E39,1,4),"Modificacion en el trimestre",IF([1]AcumSYS!AP37=" "," ","Baja: " &amp;[1]AcumSYS!AP37))</f>
        <v xml:space="preserve"> </v>
      </c>
    </row>
    <row r="41" spans="1:33" x14ac:dyDescent="0.25">
      <c r="A41" s="4">
        <f>IF(D41= "", "",[1]AcumSYS!$B$2)</f>
        <v>2022</v>
      </c>
      <c r="B41" s="6">
        <f>IF(D41="","",+[1]AcumSYS!$D$2)</f>
        <v>44652</v>
      </c>
      <c r="C41" s="6">
        <f>IF(D41="","",+[1]AcumSYS!$E$2)</f>
        <v>44742</v>
      </c>
      <c r="D41" s="4" t="str">
        <f>IF([1]AcumSYS!$AR38="","",IF([1]AcumSYS!$AR38="s","Empleado","Personal de Confianza"))</f>
        <v>Empleado</v>
      </c>
      <c r="E41" s="7" t="str">
        <f>+[1]AcumSYS!A38</f>
        <v>01321472</v>
      </c>
      <c r="F41" s="4" t="str">
        <f>IF(D41="","",+[1]AcumSYS!$E38)</f>
        <v>LECTURISTA VERIFICADOR</v>
      </c>
      <c r="G41" s="4" t="str">
        <f>IF(D41="","",+[1]AcumSYS!$E38)</f>
        <v>LECTURISTA VERIFICADOR</v>
      </c>
      <c r="H41" s="4" t="str">
        <f>IF(D41="","",+[1]AcumSYS!$AS38)</f>
        <v>LECTURAS</v>
      </c>
      <c r="I41" s="4" t="str">
        <f>IF(D41="","",+[1]AcumSYS!$B38)</f>
        <v>Jose Bernardino</v>
      </c>
      <c r="J41" s="4" t="str">
        <f>IF(D41="","",+[1]AcumSYS!$C38)</f>
        <v>Rivera</v>
      </c>
      <c r="K41" s="4" t="str">
        <f>IF(D41="","",+[1]AcumSYS!$D38)</f>
        <v>Gutierrez</v>
      </c>
      <c r="L41" s="4" t="str">
        <f>IF(D41="","",IF([1]AcumSYS!$AQ38="F","Femenino","Masculino"))</f>
        <v>Masculino</v>
      </c>
      <c r="M41" s="4">
        <f>IF(D41="","",ROUND(SUM([1]AcumSYS!$F38:$AA38)/[1]AcumSYS!$C$2*28,2))</f>
        <v>17264.57</v>
      </c>
      <c r="N41" s="4" t="str">
        <f t="shared" si="0"/>
        <v>Pesos Mexicanos</v>
      </c>
      <c r="O41" s="4">
        <f>IF(D41="","",(ROUND(SUM([1]AcumSYS!$F38:$AA38)/[1]AcumSYS!$C$2*28,2))-(ROUND(SUM([1]AcumSYS!$AB38:$AJ38)/[1]AcumSYS!$C$2*28,2)))</f>
        <v>9358.42</v>
      </c>
      <c r="P41" s="4" t="str">
        <f t="shared" si="1"/>
        <v>Pesos Mexicanos</v>
      </c>
      <c r="Q41" s="4">
        <v>8</v>
      </c>
      <c r="R41" s="4"/>
      <c r="S41" s="4">
        <f>IF(D41="","",[1]AcumSYS!$A38*1)</f>
        <v>1321472</v>
      </c>
      <c r="T41" s="4" t="str">
        <f>IF(([1]AcumSYS!N38)=0,"",[1]AcumSYS!$A38*1)</f>
        <v/>
      </c>
      <c r="U41" s="4" t="str">
        <f>IF(D41="","",IF(([1]AcumSYS!W38)=0,"",[1]AcumSYS!$A38*1))</f>
        <v/>
      </c>
      <c r="V41" s="9">
        <v>185111</v>
      </c>
      <c r="W41" s="4"/>
      <c r="X41" s="4"/>
      <c r="Y41" s="4"/>
      <c r="Z41" s="4" t="str">
        <f>IF(D41="","",IF(([1]AcumSYS!O38)=0," ",[1]AcumSYS!$A38*1))</f>
        <v xml:space="preserve"> </v>
      </c>
      <c r="AA41" s="4"/>
      <c r="AB41" s="4">
        <f>IF(D41="","",IF(([1]AcumSYS!I38+[1]AcumSYS!J38+[1]AcumSYS!K38+[1]AcumSYS!L38+[1]AcumSYS!M38+[1]AcumSYS!P38+[1]AcumSYS!Q38+[1]AcumSYS!R38+[1]AcumSYS!U38+[1]AcumSYS!V38+[1]AcumSYS!X38+[1]AcumSYS!Y38+[1]AcumSYS!Z38+[1]AcumSYS!AA38)=0,"",[1]AcumSYS!$A38*1))</f>
        <v>1321472</v>
      </c>
      <c r="AC41" s="4"/>
      <c r="AD41" s="4" t="str">
        <f t="shared" si="2"/>
        <v>Recursos Humanos</v>
      </c>
      <c r="AE41" s="6">
        <v>44770</v>
      </c>
      <c r="AF41" s="6">
        <v>44770</v>
      </c>
      <c r="AG41" s="8" t="str">
        <f>IF(MID(E41,1,4)=MID(E40,1,4),"Modificacion en el trimestre",IF([1]AcumSYS!AP38=" "," ","Baja: " &amp;[1]AcumSYS!AP38))</f>
        <v xml:space="preserve"> </v>
      </c>
    </row>
    <row r="42" spans="1:33" x14ac:dyDescent="0.25">
      <c r="A42" s="4">
        <f>IF(D42= "", "",[1]AcumSYS!$B$2)</f>
        <v>2022</v>
      </c>
      <c r="B42" s="6">
        <f>IF(D42="","",+[1]AcumSYS!$D$2)</f>
        <v>44652</v>
      </c>
      <c r="C42" s="6">
        <f>IF(D42="","",+[1]AcumSYS!$E$2)</f>
        <v>44742</v>
      </c>
      <c r="D42" s="4" t="str">
        <f>IF([1]AcumSYS!$AR39="","",IF([1]AcumSYS!$AR39="s","Empleado","Personal de Confianza"))</f>
        <v>Empleado</v>
      </c>
      <c r="E42" s="7" t="str">
        <f>+[1]AcumSYS!A39</f>
        <v>01331472</v>
      </c>
      <c r="F42" s="4" t="str">
        <f>IF(D42="","",+[1]AcumSYS!$E39)</f>
        <v>LECTURISTA VERIFICADOR</v>
      </c>
      <c r="G42" s="4" t="str">
        <f>IF(D42="","",+[1]AcumSYS!$E39)</f>
        <v>LECTURISTA VERIFICADOR</v>
      </c>
      <c r="H42" s="4" t="str">
        <f>IF(D42="","",+[1]AcumSYS!$AS39)</f>
        <v>LECTURAS</v>
      </c>
      <c r="I42" s="4" t="str">
        <f>IF(D42="","",+[1]AcumSYS!$B39)</f>
        <v>Manuel Alberto</v>
      </c>
      <c r="J42" s="4" t="str">
        <f>IF(D42="","",+[1]AcumSYS!$C39)</f>
        <v>Parra</v>
      </c>
      <c r="K42" s="4" t="str">
        <f>IF(D42="","",+[1]AcumSYS!$D39)</f>
        <v>Vizcarra</v>
      </c>
      <c r="L42" s="4" t="str">
        <f>IF(D42="","",IF([1]AcumSYS!$AQ39="F","Femenino","Masculino"))</f>
        <v>Masculino</v>
      </c>
      <c r="M42" s="4">
        <f>IF(D42="","",ROUND(SUM([1]AcumSYS!$F39:$AA39)/[1]AcumSYS!$C$2*28,2))</f>
        <v>17391.28</v>
      </c>
      <c r="N42" s="4" t="str">
        <f t="shared" si="0"/>
        <v>Pesos Mexicanos</v>
      </c>
      <c r="O42" s="4">
        <f>IF(D42="","",(ROUND(SUM([1]AcumSYS!$F39:$AA39)/[1]AcumSYS!$C$2*28,2))-(ROUND(SUM([1]AcumSYS!$AB39:$AJ39)/[1]AcumSYS!$C$2*28,2)))</f>
        <v>13445.349999999999</v>
      </c>
      <c r="P42" s="4" t="str">
        <f t="shared" si="1"/>
        <v>Pesos Mexicanos</v>
      </c>
      <c r="Q42" s="4">
        <v>8</v>
      </c>
      <c r="R42" s="4"/>
      <c r="S42" s="4">
        <f>IF(D42="","",[1]AcumSYS!$A39*1)</f>
        <v>1331472</v>
      </c>
      <c r="T42" s="4" t="str">
        <f>IF(([1]AcumSYS!N39)=0,"",[1]AcumSYS!$A39*1)</f>
        <v/>
      </c>
      <c r="U42" s="4" t="str">
        <f>IF(D42="","",IF(([1]AcumSYS!W39)=0,"",[1]AcumSYS!$A39*1))</f>
        <v/>
      </c>
      <c r="V42" s="9">
        <v>18818</v>
      </c>
      <c r="W42" s="4"/>
      <c r="X42" s="4"/>
      <c r="Y42" s="4"/>
      <c r="Z42" s="4" t="str">
        <f>IF(D42="","",IF(([1]AcumSYS!O39)=0," ",[1]AcumSYS!$A39*1))</f>
        <v xml:space="preserve"> </v>
      </c>
      <c r="AA42" s="4"/>
      <c r="AB42" s="4">
        <f>IF(D42="","",IF(([1]AcumSYS!I39+[1]AcumSYS!J39+[1]AcumSYS!K39+[1]AcumSYS!L39+[1]AcumSYS!M39+[1]AcumSYS!P39+[1]AcumSYS!Q39+[1]AcumSYS!R39+[1]AcumSYS!U39+[1]AcumSYS!V39+[1]AcumSYS!X39+[1]AcumSYS!Y39+[1]AcumSYS!Z39+[1]AcumSYS!AA39)=0,"",[1]AcumSYS!$A39*1))</f>
        <v>1331472</v>
      </c>
      <c r="AC42" s="4"/>
      <c r="AD42" s="4" t="str">
        <f t="shared" si="2"/>
        <v>Recursos Humanos</v>
      </c>
      <c r="AE42" s="6">
        <v>44770</v>
      </c>
      <c r="AF42" s="6">
        <v>44770</v>
      </c>
      <c r="AG42" s="8" t="str">
        <f>IF(MID(E42,1,4)=MID(E41,1,4),"Modificacion en el trimestre",IF([1]AcumSYS!AP39=" "," ","Baja: " &amp;[1]AcumSYS!AP39))</f>
        <v xml:space="preserve"> </v>
      </c>
    </row>
    <row r="43" spans="1:33" x14ac:dyDescent="0.25">
      <c r="A43" s="4">
        <f>IF(D43= "", "",[1]AcumSYS!$B$2)</f>
        <v>2022</v>
      </c>
      <c r="B43" s="6">
        <f>IF(D43="","",+[1]AcumSYS!$D$2)</f>
        <v>44652</v>
      </c>
      <c r="C43" s="6">
        <f>IF(D43="","",+[1]AcumSYS!$E$2)</f>
        <v>44742</v>
      </c>
      <c r="D43" s="4" t="s">
        <v>90</v>
      </c>
      <c r="E43" s="7" t="str">
        <f>+[1]AcumSYS!A40</f>
        <v>0134145</v>
      </c>
      <c r="F43" s="4" t="str">
        <f>IF(D43="","",+[1]AcumSYS!$E40)</f>
        <v>INSPECTOR DE SERVICIO</v>
      </c>
      <c r="G43" s="4" t="str">
        <f>IF(D43="","",+[1]AcumSYS!$E40)</f>
        <v>INSPECTOR DE SERVICIO</v>
      </c>
      <c r="H43" s="4" t="str">
        <f>IF(D43="","",+[1]AcumSYS!$AS40)</f>
        <v>COMERCIAL</v>
      </c>
      <c r="I43" s="4" t="str">
        <f>IF(D43="","",+[1]AcumSYS!$B40)</f>
        <v>Melquicedec</v>
      </c>
      <c r="J43" s="4" t="str">
        <f>IF(D43="","",+[1]AcumSYS!$C40)</f>
        <v>Zamorano</v>
      </c>
      <c r="K43" s="4" t="str">
        <f>IF(D43="","",+[1]AcumSYS!$D40)</f>
        <v>Saavedra</v>
      </c>
      <c r="L43" s="4" t="str">
        <f>IF(D43="","",IF([1]AcumSYS!$AQ40="F","Femenino","Masculino"))</f>
        <v>Masculino</v>
      </c>
      <c r="M43" s="4">
        <f>IF(D43="","",ROUND(SUM([1]AcumSYS!$F40:$AA40)/[1]AcumSYS!$C$2*28,2))</f>
        <v>15015.48</v>
      </c>
      <c r="N43" s="4" t="str">
        <f t="shared" si="0"/>
        <v>Pesos Mexicanos</v>
      </c>
      <c r="O43" s="4">
        <f>IF(D43="","",(ROUND(SUM([1]AcumSYS!$F40:$AA40)/[1]AcumSYS!$C$2*28,2))-(ROUND(SUM([1]AcumSYS!$AB40:$AJ40)/[1]AcumSYS!$C$2*28,2)))</f>
        <v>6697.1</v>
      </c>
      <c r="P43" s="4" t="str">
        <f t="shared" si="1"/>
        <v>Pesos Mexicanos</v>
      </c>
      <c r="Q43" s="4">
        <v>8</v>
      </c>
      <c r="R43" s="4"/>
      <c r="S43" s="4">
        <f>IF(D43="","",[1]AcumSYS!$A40*1)</f>
        <v>134145</v>
      </c>
      <c r="T43" s="4" t="str">
        <f>IF(([1]AcumSYS!N40)=0,"",[1]AcumSYS!$A40*1)</f>
        <v/>
      </c>
      <c r="U43" s="4" t="str">
        <f>IF(D43="","",IF(([1]AcumSYS!W40)=0,"",[1]AcumSYS!$A40*1))</f>
        <v/>
      </c>
      <c r="V43" s="9">
        <v>1911822</v>
      </c>
      <c r="W43" s="4"/>
      <c r="X43" s="4"/>
      <c r="Y43" s="4"/>
      <c r="Z43" s="4" t="str">
        <f>IF(D43="","",IF(([1]AcumSYS!O40)=0," ",[1]AcumSYS!$A40*1))</f>
        <v xml:space="preserve"> </v>
      </c>
      <c r="AA43" s="4"/>
      <c r="AB43" s="4" t="str">
        <f>IF(D43="","",IF(([1]AcumSYS!I40+[1]AcumSYS!J40+[1]AcumSYS!K40+[1]AcumSYS!L40+[1]AcumSYS!M40+[1]AcumSYS!P40+[1]AcumSYS!Q40+[1]AcumSYS!R40+[1]AcumSYS!U40+[1]AcumSYS!V40+[1]AcumSYS!X40+[1]AcumSYS!Y40+[1]AcumSYS!Z40+[1]AcumSYS!AA40)=0,"",[1]AcumSYS!$A40*1))</f>
        <v/>
      </c>
      <c r="AC43" s="4"/>
      <c r="AD43" s="4" t="str">
        <f t="shared" si="2"/>
        <v>Recursos Humanos</v>
      </c>
      <c r="AE43" s="6">
        <v>44770</v>
      </c>
      <c r="AF43" s="6">
        <v>44770</v>
      </c>
      <c r="AG43" s="8" t="str">
        <f>IF(MID(E43,1,4)=MID(E42,1,4),"Modificacion en el trimestre",IF([1]AcumSYS!AP40=" "," ","Baja: " &amp;[1]AcumSYS!AP40))</f>
        <v xml:space="preserve"> </v>
      </c>
    </row>
    <row r="44" spans="1:33" x14ac:dyDescent="0.25">
      <c r="A44" s="4">
        <f>IF(D44= "", "",[1]AcumSYS!$B$2)</f>
        <v>2022</v>
      </c>
      <c r="B44" s="6">
        <f>IF(D44="","",+[1]AcumSYS!$D$2)</f>
        <v>44652</v>
      </c>
      <c r="C44" s="6">
        <f>IF(D44="","",+[1]AcumSYS!$E$2)</f>
        <v>44742</v>
      </c>
      <c r="D44" s="4" t="str">
        <f>IF([1]AcumSYS!$AR41="","",IF([1]AcumSYS!$AR41="s","Empleado","Personal de Confianza"))</f>
        <v>Empleado</v>
      </c>
      <c r="E44" s="7" t="str">
        <f>+[1]AcumSYS!A41</f>
        <v>0136144</v>
      </c>
      <c r="F44" s="4" t="str">
        <f>IF(D44="","",+[1]AcumSYS!$E41)</f>
        <v>AUXILIAR DE OFICINA</v>
      </c>
      <c r="G44" s="4" t="str">
        <f>IF(D44="","",+[1]AcumSYS!$E41)</f>
        <v>AUXILIAR DE OFICINA</v>
      </c>
      <c r="H44" s="4" t="str">
        <f>IF(D44="","",+[1]AcumSYS!$AS41)</f>
        <v>COMERCIAL</v>
      </c>
      <c r="I44" s="4" t="str">
        <f>IF(D44="","",+[1]AcumSYS!$B41)</f>
        <v>Ana Guadalupe</v>
      </c>
      <c r="J44" s="4" t="str">
        <f>IF(D44="","",+[1]AcumSYS!$C41)</f>
        <v>Castillo</v>
      </c>
      <c r="K44" s="4" t="str">
        <f>IF(D44="","",+[1]AcumSYS!$D41)</f>
        <v>Romo</v>
      </c>
      <c r="L44" s="4" t="str">
        <f>IF(D44="","",IF([1]AcumSYS!$AQ41="F","Femenino","Masculino"))</f>
        <v>Femenino</v>
      </c>
      <c r="M44" s="4">
        <f>IF(D44="","",ROUND(SUM([1]AcumSYS!$F41:$AA41)/[1]AcumSYS!$C$2*28,2))</f>
        <v>19948.93</v>
      </c>
      <c r="N44" s="4" t="str">
        <f t="shared" si="0"/>
        <v>Pesos Mexicanos</v>
      </c>
      <c r="O44" s="4">
        <f>IF(D44="","",(ROUND(SUM([1]AcumSYS!$F41:$AA41)/[1]AcumSYS!$C$2*28,2))-(ROUND(SUM([1]AcumSYS!$AB41:$AJ41)/[1]AcumSYS!$C$2*28,2)))</f>
        <v>10650.61</v>
      </c>
      <c r="P44" s="4" t="str">
        <f t="shared" si="1"/>
        <v>Pesos Mexicanos</v>
      </c>
      <c r="Q44" s="4">
        <v>8</v>
      </c>
      <c r="R44" s="4"/>
      <c r="S44" s="4">
        <f>IF(D44="","",[1]AcumSYS!$A41*1)</f>
        <v>136144</v>
      </c>
      <c r="T44" s="4" t="str">
        <f>IF(([1]AcumSYS!N41)=0,"",[1]AcumSYS!$A41*1)</f>
        <v/>
      </c>
      <c r="U44" s="4" t="str">
        <f>IF(D44="","",IF(([1]AcumSYS!W41)=0,"",[1]AcumSYS!$A41*1))</f>
        <v/>
      </c>
      <c r="V44" s="9">
        <v>201161</v>
      </c>
      <c r="W44" s="4"/>
      <c r="X44" s="4"/>
      <c r="Y44" s="4"/>
      <c r="Z44" s="4" t="str">
        <f>IF(D44="","",IF(([1]AcumSYS!O41)=0," ",[1]AcumSYS!$A41*1))</f>
        <v xml:space="preserve"> </v>
      </c>
      <c r="AA44" s="4"/>
      <c r="AB44" s="4" t="str">
        <f>IF(D44="","",IF(([1]AcumSYS!I41+[1]AcumSYS!J41+[1]AcumSYS!K41+[1]AcumSYS!L41+[1]AcumSYS!M41+[1]AcumSYS!P41+[1]AcumSYS!Q41+[1]AcumSYS!R41+[1]AcumSYS!U41+[1]AcumSYS!V41+[1]AcumSYS!X41+[1]AcumSYS!Y41+[1]AcumSYS!Z41+[1]AcumSYS!AA41)=0,"",[1]AcumSYS!$A41*1))</f>
        <v/>
      </c>
      <c r="AC44" s="4"/>
      <c r="AD44" s="4" t="str">
        <f t="shared" si="2"/>
        <v>Recursos Humanos</v>
      </c>
      <c r="AE44" s="6">
        <v>44770</v>
      </c>
      <c r="AF44" s="6">
        <v>44770</v>
      </c>
      <c r="AG44" s="8" t="str">
        <f>IF(MID(E44,1,4)=MID(E43,1,4),"Modificacion en el trimestre",IF([1]AcumSYS!AP41=" "," ","Baja: " &amp;[1]AcumSYS!AP41))</f>
        <v xml:space="preserve"> </v>
      </c>
    </row>
    <row r="45" spans="1:33" x14ac:dyDescent="0.25">
      <c r="A45" s="4">
        <f>IF(D45= "", "",[1]AcumSYS!$B$2)</f>
        <v>2022</v>
      </c>
      <c r="B45" s="6">
        <f>IF(D45="","",+[1]AcumSYS!$D$2)</f>
        <v>44652</v>
      </c>
      <c r="C45" s="6">
        <f>IF(D45="","",+[1]AcumSYS!$E$2)</f>
        <v>44742</v>
      </c>
      <c r="D45" s="4" t="s">
        <v>90</v>
      </c>
      <c r="E45" s="7" t="str">
        <f>+[1]AcumSYS!A42</f>
        <v>0140145</v>
      </c>
      <c r="F45" s="4" t="str">
        <f>IF(D45="","",+[1]AcumSYS!$E42)</f>
        <v>INSPECTOR DE SERVICIO</v>
      </c>
      <c r="G45" s="4" t="str">
        <f>IF(D45="","",+[1]AcumSYS!$E42)</f>
        <v>INSPECTOR DE SERVICIO</v>
      </c>
      <c r="H45" s="4" t="str">
        <f>IF(D45="","",+[1]AcumSYS!$AS42)</f>
        <v>COMERCIAL</v>
      </c>
      <c r="I45" s="4" t="str">
        <f>IF(D45="","",+[1]AcumSYS!$B42)</f>
        <v>Carlos Manuel</v>
      </c>
      <c r="J45" s="4" t="str">
        <f>IF(D45="","",+[1]AcumSYS!$C42)</f>
        <v>Soto</v>
      </c>
      <c r="K45" s="4" t="str">
        <f>IF(D45="","",+[1]AcumSYS!$D42)</f>
        <v>Baldenegro</v>
      </c>
      <c r="L45" s="4" t="str">
        <f>IF(D45="","",IF([1]AcumSYS!$AQ42="F","Femenino","Masculino"))</f>
        <v>Masculino</v>
      </c>
      <c r="M45" s="4">
        <f>IF(D45="","",ROUND(SUM([1]AcumSYS!$F42:$AA42)/[1]AcumSYS!$C$2*28,2))</f>
        <v>15754.07</v>
      </c>
      <c r="N45" s="4" t="str">
        <f t="shared" si="0"/>
        <v>Pesos Mexicanos</v>
      </c>
      <c r="O45" s="4">
        <f>IF(D45="","",(ROUND(SUM([1]AcumSYS!$F42:$AA42)/[1]AcumSYS!$C$2*28,2))-(ROUND(SUM([1]AcumSYS!$AB42:$AJ42)/[1]AcumSYS!$C$2*28,2)))</f>
        <v>11021.64</v>
      </c>
      <c r="P45" s="4" t="str">
        <f t="shared" si="1"/>
        <v>Pesos Mexicanos</v>
      </c>
      <c r="Q45" s="4">
        <v>8</v>
      </c>
      <c r="R45" s="4"/>
      <c r="S45" s="4">
        <f>IF(D45="","",[1]AcumSYS!$A42*1)</f>
        <v>140145</v>
      </c>
      <c r="T45" s="4" t="str">
        <f>IF(([1]AcumSYS!N42)=0,"",[1]AcumSYS!$A42*1)</f>
        <v/>
      </c>
      <c r="U45" s="4" t="str">
        <f>IF(D45="","",IF(([1]AcumSYS!W42)=0,"",[1]AcumSYS!$A42*1))</f>
        <v/>
      </c>
      <c r="V45" s="9">
        <v>2131034</v>
      </c>
      <c r="W45" s="4"/>
      <c r="X45" s="4"/>
      <c r="Y45" s="4"/>
      <c r="Z45" s="4" t="str">
        <f>IF(D45="","",IF(([1]AcumSYS!O42)=0," ",[1]AcumSYS!$A42*1))</f>
        <v xml:space="preserve"> </v>
      </c>
      <c r="AA45" s="4"/>
      <c r="AB45" s="4">
        <f>IF(D45="","",IF(([1]AcumSYS!I42+[1]AcumSYS!J42+[1]AcumSYS!K42+[1]AcumSYS!L42+[1]AcumSYS!M42+[1]AcumSYS!P42+[1]AcumSYS!Q42+[1]AcumSYS!R42+[1]AcumSYS!U42+[1]AcumSYS!V42+[1]AcumSYS!X42+[1]AcumSYS!Y42+[1]AcumSYS!Z42+[1]AcumSYS!AA42)=0,"",[1]AcumSYS!$A42*1))</f>
        <v>140145</v>
      </c>
      <c r="AC45" s="4"/>
      <c r="AD45" s="4" t="str">
        <f t="shared" si="2"/>
        <v>Recursos Humanos</v>
      </c>
      <c r="AE45" s="6">
        <v>44770</v>
      </c>
      <c r="AF45" s="6">
        <v>44770</v>
      </c>
      <c r="AG45" s="8" t="str">
        <f>IF(MID(E45,1,4)=MID(E44,1,4),"Modificacion en el trimestre",IF([1]AcumSYS!AP42=" "," ","Baja: " &amp;[1]AcumSYS!AP42))</f>
        <v xml:space="preserve"> </v>
      </c>
    </row>
    <row r="46" spans="1:33" x14ac:dyDescent="0.25">
      <c r="A46" s="4">
        <f>IF(D46= "", "",[1]AcumSYS!$B$2)</f>
        <v>2022</v>
      </c>
      <c r="B46" s="6">
        <f>IF(D46="","",+[1]AcumSYS!$D$2)</f>
        <v>44652</v>
      </c>
      <c r="C46" s="6">
        <f>IF(D46="","",+[1]AcumSYS!$E$2)</f>
        <v>44742</v>
      </c>
      <c r="D46" s="4" t="str">
        <f>IF([1]AcumSYS!$AR43="","",IF([1]AcumSYS!$AR43="s","Empleado","Personal de Confianza"))</f>
        <v>Empleado</v>
      </c>
      <c r="E46" s="7" t="str">
        <f>+[1]AcumSYS!A43</f>
        <v>0142148</v>
      </c>
      <c r="F46" s="4" t="str">
        <f>IF(D46="","",+[1]AcumSYS!$E43)</f>
        <v>ASISTENTE ADMINISTRATIVO</v>
      </c>
      <c r="G46" s="4" t="str">
        <f>IF(D46="","",+[1]AcumSYS!$E43)</f>
        <v>ASISTENTE ADMINISTRATIVO</v>
      </c>
      <c r="H46" s="4" t="str">
        <f>IF(D46="","",+[1]AcumSYS!$AS43)</f>
        <v>COMERCIAL</v>
      </c>
      <c r="I46" s="4" t="str">
        <f>IF(D46="","",+[1]AcumSYS!$B43)</f>
        <v>Yadira</v>
      </c>
      <c r="J46" s="4" t="str">
        <f>IF(D46="","",+[1]AcumSYS!$C43)</f>
        <v>Nogales</v>
      </c>
      <c r="K46" s="4" t="str">
        <f>IF(D46="","",+[1]AcumSYS!$D43)</f>
        <v>Rocha</v>
      </c>
      <c r="L46" s="4" t="str">
        <f>IF(D46="","",IF([1]AcumSYS!$AQ43="F","Femenino","Masculino"))</f>
        <v>Femenino</v>
      </c>
      <c r="M46" s="4">
        <f>IF(D46="","",ROUND(SUM([1]AcumSYS!$F43:$AA43)/[1]AcumSYS!$C$2*28,2))</f>
        <v>17753.560000000001</v>
      </c>
      <c r="N46" s="4" t="str">
        <f t="shared" si="0"/>
        <v>Pesos Mexicanos</v>
      </c>
      <c r="O46" s="4">
        <f>IF(D46="","",(ROUND(SUM([1]AcumSYS!$F43:$AA43)/[1]AcumSYS!$C$2*28,2))-(ROUND(SUM([1]AcumSYS!$AB43:$AJ43)/[1]AcumSYS!$C$2*28,2)))</f>
        <v>8616.0000000000018</v>
      </c>
      <c r="P46" s="4" t="str">
        <f t="shared" si="1"/>
        <v>Pesos Mexicanos</v>
      </c>
      <c r="Q46" s="4">
        <v>8</v>
      </c>
      <c r="R46" s="4"/>
      <c r="S46" s="4">
        <f>IF(D46="","",[1]AcumSYS!$A43*1)</f>
        <v>142148</v>
      </c>
      <c r="T46" s="4" t="str">
        <f>IF(([1]AcumSYS!N43)=0,"",[1]AcumSYS!$A43*1)</f>
        <v/>
      </c>
      <c r="U46" s="4" t="str">
        <f>IF(D46="","",IF(([1]AcumSYS!W43)=0,"",[1]AcumSYS!$A43*1))</f>
        <v/>
      </c>
      <c r="V46" s="9">
        <v>214183</v>
      </c>
      <c r="W46" s="4"/>
      <c r="X46" s="4"/>
      <c r="Y46" s="4"/>
      <c r="Z46" s="4" t="str">
        <f>IF(D46="","",IF(([1]AcumSYS!O43)=0," ",[1]AcumSYS!$A43*1))</f>
        <v xml:space="preserve"> </v>
      </c>
      <c r="AA46" s="4"/>
      <c r="AB46" s="4" t="str">
        <f>IF(D46="","",IF(([1]AcumSYS!I43+[1]AcumSYS!J43+[1]AcumSYS!K43+[1]AcumSYS!L43+[1]AcumSYS!M43+[1]AcumSYS!P43+[1]AcumSYS!Q43+[1]AcumSYS!R43+[1]AcumSYS!U43+[1]AcumSYS!V43+[1]AcumSYS!X43+[1]AcumSYS!Y43+[1]AcumSYS!Z43+[1]AcumSYS!AA43)=0,"",[1]AcumSYS!$A43*1))</f>
        <v/>
      </c>
      <c r="AC46" s="4"/>
      <c r="AD46" s="4" t="str">
        <f t="shared" si="2"/>
        <v>Recursos Humanos</v>
      </c>
      <c r="AE46" s="6">
        <v>44770</v>
      </c>
      <c r="AF46" s="6">
        <v>44770</v>
      </c>
      <c r="AG46" s="8" t="str">
        <f>IF(MID(E46,1,4)=MID(E45,1,4),"Modificacion en el trimestre",IF([1]AcumSYS!AP43=" "," ","Baja: " &amp;[1]AcumSYS!AP43))</f>
        <v xml:space="preserve"> </v>
      </c>
    </row>
    <row r="47" spans="1:33" x14ac:dyDescent="0.25">
      <c r="A47" s="4">
        <f>IF(D47= "", "",[1]AcumSYS!$B$2)</f>
        <v>2022</v>
      </c>
      <c r="B47" s="6">
        <f>IF(D47="","",+[1]AcumSYS!$D$2)</f>
        <v>44652</v>
      </c>
      <c r="C47" s="6">
        <f>IF(D47="","",+[1]AcumSYS!$E$2)</f>
        <v>44742</v>
      </c>
      <c r="D47" s="4" t="str">
        <f>IF([1]AcumSYS!$AR44="","",IF([1]AcumSYS!$AR44="s","Empleado","Personal de Confianza"))</f>
        <v>Empleado</v>
      </c>
      <c r="E47" s="7" t="str">
        <f>+[1]AcumSYS!A44</f>
        <v>01461822</v>
      </c>
      <c r="F47" s="4" t="str">
        <f>IF(D47="","",+[1]AcumSYS!$E44)</f>
        <v>OPERADOR DE RETROEXCAVADORA</v>
      </c>
      <c r="G47" s="4" t="str">
        <f>IF(D47="","",+[1]AcumSYS!$E44)</f>
        <v>OPERADOR DE RETROEXCAVADORA</v>
      </c>
      <c r="H47" s="4" t="str">
        <f>IF(D47="","",+[1]AcumSYS!$AS44)</f>
        <v>OPERACION</v>
      </c>
      <c r="I47" s="4" t="str">
        <f>IF(D47="","",+[1]AcumSYS!$B44)</f>
        <v>Francisco Javier</v>
      </c>
      <c r="J47" s="4" t="str">
        <f>IF(D47="","",+[1]AcumSYS!$C44)</f>
        <v>Quijas</v>
      </c>
      <c r="K47" s="4" t="str">
        <f>IF(D47="","",+[1]AcumSYS!$D44)</f>
        <v>Nogales</v>
      </c>
      <c r="L47" s="4" t="str">
        <f>IF(D47="","",IF([1]AcumSYS!$AQ44="F","Femenino","Masculino"))</f>
        <v>Masculino</v>
      </c>
      <c r="M47" s="4">
        <f>IF(D47="","",ROUND(SUM([1]AcumSYS!$F44:$AA44)/[1]AcumSYS!$C$2*28,2))</f>
        <v>16333.11</v>
      </c>
      <c r="N47" s="4" t="str">
        <f t="shared" si="0"/>
        <v>Pesos Mexicanos</v>
      </c>
      <c r="O47" s="4">
        <f>IF(D47="","",(ROUND(SUM([1]AcumSYS!$F44:$AA44)/[1]AcumSYS!$C$2*28,2))-(ROUND(SUM([1]AcumSYS!$AB44:$AJ44)/[1]AcumSYS!$C$2*28,2)))</f>
        <v>11539.04</v>
      </c>
      <c r="P47" s="4" t="str">
        <f t="shared" si="1"/>
        <v>Pesos Mexicanos</v>
      </c>
      <c r="Q47" s="4">
        <v>8</v>
      </c>
      <c r="R47" s="4"/>
      <c r="S47" s="4">
        <f>IF(D47="","",[1]AcumSYS!$A44*1)</f>
        <v>1461822</v>
      </c>
      <c r="T47" s="4" t="str">
        <f>IF(([1]AcumSYS!N44)=0,"",[1]AcumSYS!$A44*1)</f>
        <v/>
      </c>
      <c r="U47" s="4" t="str">
        <f>IF(D47="","",IF(([1]AcumSYS!W44)=0,"",[1]AcumSYS!$A44*1))</f>
        <v/>
      </c>
      <c r="V47" s="9">
        <v>215183</v>
      </c>
      <c r="W47" s="4"/>
      <c r="X47" s="4"/>
      <c r="Y47" s="4"/>
      <c r="Z47" s="4" t="str">
        <f>IF(D47="","",IF(([1]AcumSYS!O44)=0," ",[1]AcumSYS!$A44*1))</f>
        <v xml:space="preserve"> </v>
      </c>
      <c r="AA47" s="4"/>
      <c r="AB47" s="4">
        <f>IF(D47="","",IF(([1]AcumSYS!I44+[1]AcumSYS!J44+[1]AcumSYS!K44+[1]AcumSYS!L44+[1]AcumSYS!M44+[1]AcumSYS!P44+[1]AcumSYS!Q44+[1]AcumSYS!R44+[1]AcumSYS!U44+[1]AcumSYS!V44+[1]AcumSYS!X44+[1]AcumSYS!Y44+[1]AcumSYS!Z44+[1]AcumSYS!AA44)=0,"",[1]AcumSYS!$A44*1))</f>
        <v>1461822</v>
      </c>
      <c r="AC47" s="4"/>
      <c r="AD47" s="4" t="str">
        <f t="shared" si="2"/>
        <v>Recursos Humanos</v>
      </c>
      <c r="AE47" s="6">
        <v>44770</v>
      </c>
      <c r="AF47" s="6">
        <v>44770</v>
      </c>
      <c r="AG47" s="8" t="str">
        <f>IF(MID(E47,1,4)=MID(E46,1,4),"Modificacion en el trimestre",IF([1]AcumSYS!AP44=" "," ","Baja: " &amp;[1]AcumSYS!AP44))</f>
        <v xml:space="preserve"> </v>
      </c>
    </row>
    <row r="48" spans="1:33" x14ac:dyDescent="0.25">
      <c r="A48" s="4">
        <f>IF(D48= "", "",[1]AcumSYS!$B$2)</f>
        <v>2022</v>
      </c>
      <c r="B48" s="6">
        <f>IF(D48="","",+[1]AcumSYS!$D$2)</f>
        <v>44652</v>
      </c>
      <c r="C48" s="6">
        <f>IF(D48="","",+[1]AcumSYS!$E$2)</f>
        <v>44742</v>
      </c>
      <c r="D48" s="4" t="str">
        <f>IF([1]AcumSYS!$AR45="","",IF([1]AcumSYS!$AR45="s","Empleado","Personal de Confianza"))</f>
        <v>Empleado</v>
      </c>
      <c r="E48" s="7" t="str">
        <f>+[1]AcumSYS!A45</f>
        <v>0149141</v>
      </c>
      <c r="F48" s="4" t="str">
        <f>IF(D48="","",+[1]AcumSYS!$E45)</f>
        <v>SECRETARIA DE ATENCION A USUARIOS</v>
      </c>
      <c r="G48" s="4" t="str">
        <f>IF(D48="","",+[1]AcumSYS!$E45)</f>
        <v>SECRETARIA DE ATENCION A USUARIOS</v>
      </c>
      <c r="H48" s="4" t="str">
        <f>IF(D48="","",+[1]AcumSYS!$AS45)</f>
        <v>COMERCIAL</v>
      </c>
      <c r="I48" s="4" t="str">
        <f>IF(D48="","",+[1]AcumSYS!$B45)</f>
        <v>Hamil Rene</v>
      </c>
      <c r="J48" s="4" t="str">
        <f>IF(D48="","",+[1]AcumSYS!$C45)</f>
        <v>Dicochea</v>
      </c>
      <c r="K48" s="4" t="str">
        <f>IF(D48="","",+[1]AcumSYS!$D45)</f>
        <v>Urrea</v>
      </c>
      <c r="L48" s="4" t="str">
        <f>IF(D48="","",IF([1]AcumSYS!$AQ45="F","Femenino","Masculino"))</f>
        <v>Masculino</v>
      </c>
      <c r="M48" s="4">
        <f>IF(D48="","",ROUND(SUM([1]AcumSYS!$F45:$AA45)/[1]AcumSYS!$C$2*28,2))</f>
        <v>17753.560000000001</v>
      </c>
      <c r="N48" s="4" t="str">
        <f t="shared" si="0"/>
        <v>Pesos Mexicanos</v>
      </c>
      <c r="O48" s="4">
        <f>IF(D48="","",(ROUND(SUM([1]AcumSYS!$F45:$AA45)/[1]AcumSYS!$C$2*28,2))-(ROUND(SUM([1]AcumSYS!$AB45:$AJ45)/[1]AcumSYS!$C$2*28,2)))</f>
        <v>11080.960000000001</v>
      </c>
      <c r="P48" s="4" t="str">
        <f t="shared" si="1"/>
        <v>Pesos Mexicanos</v>
      </c>
      <c r="Q48" s="4">
        <v>8</v>
      </c>
      <c r="R48" s="4"/>
      <c r="S48" s="4">
        <f>IF(D48="","",[1]AcumSYS!$A45*1)</f>
        <v>149141</v>
      </c>
      <c r="T48" s="4" t="str">
        <f>IF(([1]AcumSYS!N45)=0,"",[1]AcumSYS!$A45*1)</f>
        <v/>
      </c>
      <c r="U48" s="4" t="str">
        <f>IF(D48="","",IF(([1]AcumSYS!W45)=0,"",[1]AcumSYS!$A45*1))</f>
        <v/>
      </c>
      <c r="V48" s="9">
        <v>218112</v>
      </c>
      <c r="W48" s="4"/>
      <c r="X48" s="4"/>
      <c r="Y48" s="4"/>
      <c r="Z48" s="4" t="str">
        <f>IF(D48="","",IF(([1]AcumSYS!O45)=0," ",[1]AcumSYS!$A45*1))</f>
        <v xml:space="preserve"> </v>
      </c>
      <c r="AA48" s="4"/>
      <c r="AB48" s="4" t="str">
        <f>IF(D48="","",IF(([1]AcumSYS!I45+[1]AcumSYS!J45+[1]AcumSYS!K45+[1]AcumSYS!L45+[1]AcumSYS!M45+[1]AcumSYS!P45+[1]AcumSYS!Q45+[1]AcumSYS!R45+[1]AcumSYS!U45+[1]AcumSYS!V45+[1]AcumSYS!X45+[1]AcumSYS!Y45+[1]AcumSYS!Z45+[1]AcumSYS!AA45)=0,"",[1]AcumSYS!$A45*1))</f>
        <v/>
      </c>
      <c r="AC48" s="4"/>
      <c r="AD48" s="4" t="str">
        <f t="shared" si="2"/>
        <v>Recursos Humanos</v>
      </c>
      <c r="AE48" s="6">
        <v>44770</v>
      </c>
      <c r="AF48" s="6">
        <v>44770</v>
      </c>
      <c r="AG48" s="8" t="str">
        <f>IF(MID(E48,1,4)=MID(E47,1,4),"Modificacion en el trimestre",IF([1]AcumSYS!AP45=" "," ","Baja: " &amp;[1]AcumSYS!AP45))</f>
        <v xml:space="preserve"> </v>
      </c>
    </row>
    <row r="49" spans="1:33" x14ac:dyDescent="0.25">
      <c r="A49" s="4">
        <f>IF(D49= "", "",[1]AcumSYS!$B$2)</f>
        <v>2022</v>
      </c>
      <c r="B49" s="6">
        <f>IF(D49="","",+[1]AcumSYS!$D$2)</f>
        <v>44652</v>
      </c>
      <c r="C49" s="6">
        <f>IF(D49="","",+[1]AcumSYS!$E$2)</f>
        <v>44742</v>
      </c>
      <c r="D49" s="4" t="str">
        <f>IF([1]AcumSYS!$AR46="","",IF([1]AcumSYS!$AR46="s","Empleado","Personal de Confianza"))</f>
        <v>Empleado</v>
      </c>
      <c r="E49" s="7" t="str">
        <f>+[1]AcumSYS!A46</f>
        <v>01511472</v>
      </c>
      <c r="F49" s="4" t="str">
        <f>IF(D49="","",+[1]AcumSYS!$E46)</f>
        <v>LECTURISTA VERIFICADOR</v>
      </c>
      <c r="G49" s="4" t="str">
        <f>IF(D49="","",+[1]AcumSYS!$E46)</f>
        <v>LECTURISTA VERIFICADOR</v>
      </c>
      <c r="H49" s="4" t="str">
        <f>IF(D49="","",+[1]AcumSYS!$AS46)</f>
        <v>LECTURAS</v>
      </c>
      <c r="I49" s="4" t="str">
        <f>IF(D49="","",+[1]AcumSYS!$B46)</f>
        <v>Manuel</v>
      </c>
      <c r="J49" s="4" t="str">
        <f>IF(D49="","",+[1]AcumSYS!$C46)</f>
        <v>Castañeda</v>
      </c>
      <c r="K49" s="4" t="str">
        <f>IF(D49="","",+[1]AcumSYS!$D46)</f>
        <v>Enriquez</v>
      </c>
      <c r="L49" s="4" t="str">
        <f>IF(D49="","",IF([1]AcumSYS!$AQ46="F","Femenino","Masculino"))</f>
        <v>Masculino</v>
      </c>
      <c r="M49" s="4">
        <f>IF(D49="","",ROUND(SUM([1]AcumSYS!$F46:$AA46)/[1]AcumSYS!$C$2*28,2))</f>
        <v>16508.34</v>
      </c>
      <c r="N49" s="4" t="str">
        <f t="shared" si="0"/>
        <v>Pesos Mexicanos</v>
      </c>
      <c r="O49" s="4">
        <f>IF(D49="","",(ROUND(SUM([1]AcumSYS!$F46:$AA46)/[1]AcumSYS!$C$2*28,2))-(ROUND(SUM([1]AcumSYS!$AB46:$AJ46)/[1]AcumSYS!$C$2*28,2)))</f>
        <v>5772.7999999999993</v>
      </c>
      <c r="P49" s="4" t="str">
        <f t="shared" si="1"/>
        <v>Pesos Mexicanos</v>
      </c>
      <c r="Q49" s="4">
        <v>8</v>
      </c>
      <c r="R49" s="4"/>
      <c r="S49" s="4">
        <f>IF(D49="","",[1]AcumSYS!$A46*1)</f>
        <v>1511472</v>
      </c>
      <c r="T49" s="4" t="str">
        <f>IF(([1]AcumSYS!N46)=0,"",[1]AcumSYS!$A46*1)</f>
        <v/>
      </c>
      <c r="U49" s="4" t="str">
        <f>IF(D49="","",IF(([1]AcumSYS!W46)=0,"",[1]AcumSYS!$A46*1))</f>
        <v/>
      </c>
      <c r="V49" s="9">
        <v>2191822</v>
      </c>
      <c r="W49" s="4"/>
      <c r="X49" s="4"/>
      <c r="Y49" s="4"/>
      <c r="Z49" s="4" t="str">
        <f>IF(D49="","",IF(([1]AcumSYS!O46)=0," ",[1]AcumSYS!$A46*1))</f>
        <v xml:space="preserve"> </v>
      </c>
      <c r="AA49" s="4"/>
      <c r="AB49" s="4">
        <f>IF(D49="","",IF(([1]AcumSYS!I46+[1]AcumSYS!J46+[1]AcumSYS!K46+[1]AcumSYS!L46+[1]AcumSYS!M46+[1]AcumSYS!P46+[1]AcumSYS!Q46+[1]AcumSYS!R46+[1]AcumSYS!U46+[1]AcumSYS!V46+[1]AcumSYS!X46+[1]AcumSYS!Y46+[1]AcumSYS!Z46+[1]AcumSYS!AA46)=0,"",[1]AcumSYS!$A46*1))</f>
        <v>1511472</v>
      </c>
      <c r="AC49" s="4"/>
      <c r="AD49" s="4" t="str">
        <f t="shared" si="2"/>
        <v>Recursos Humanos</v>
      </c>
      <c r="AE49" s="6">
        <v>44770</v>
      </c>
      <c r="AF49" s="6">
        <v>44770</v>
      </c>
      <c r="AG49" s="8" t="str">
        <f>IF(MID(E49,1,4)=MID(E48,1,4),"Modificacion en el trimestre",IF([1]AcumSYS!AP46=" "," ","Baja: " &amp;[1]AcumSYS!AP46))</f>
        <v xml:space="preserve"> </v>
      </c>
    </row>
    <row r="50" spans="1:33" x14ac:dyDescent="0.25">
      <c r="A50" s="4">
        <f>IF(D50= "", "",[1]AcumSYS!$B$2)</f>
        <v>2022</v>
      </c>
      <c r="B50" s="6">
        <f>IF(D50="","",+[1]AcumSYS!$D$2)</f>
        <v>44652</v>
      </c>
      <c r="C50" s="6">
        <f>IF(D50="","",+[1]AcumSYS!$E$2)</f>
        <v>44742</v>
      </c>
      <c r="D50" s="4" t="str">
        <f>IF([1]AcumSYS!$AR47="","",IF([1]AcumSYS!$AR47="s","Empleado","Personal de Confianza"))</f>
        <v>Empleado</v>
      </c>
      <c r="E50" s="7" t="str">
        <f>+[1]AcumSYS!A47</f>
        <v>0153144</v>
      </c>
      <c r="F50" s="4" t="str">
        <f>IF(D50="","",+[1]AcumSYS!$E47)</f>
        <v>AUXILIAR DE OFICINA</v>
      </c>
      <c r="G50" s="4" t="str">
        <f>IF(D50="","",+[1]AcumSYS!$E47)</f>
        <v>AUXILIAR DE OFICINA</v>
      </c>
      <c r="H50" s="4" t="str">
        <f>IF(D50="","",+[1]AcumSYS!$AS47)</f>
        <v>COMERCIAL</v>
      </c>
      <c r="I50" s="4" t="str">
        <f>IF(D50="","",+[1]AcumSYS!$B47)</f>
        <v>Edilia Lizeth</v>
      </c>
      <c r="J50" s="4" t="str">
        <f>IF(D50="","",+[1]AcumSYS!$C47)</f>
        <v>Reyna</v>
      </c>
      <c r="K50" s="4" t="str">
        <f>IF(D50="","",+[1]AcumSYS!$D47)</f>
        <v>Payanes</v>
      </c>
      <c r="L50" s="4" t="str">
        <f>IF(D50="","",IF([1]AcumSYS!$AQ47="F","Femenino","Masculino"))</f>
        <v>Femenino</v>
      </c>
      <c r="M50" s="4">
        <f>IF(D50="","",ROUND(SUM([1]AcumSYS!$F47:$AA47)/[1]AcumSYS!$C$2*28,2))</f>
        <v>20315.04</v>
      </c>
      <c r="N50" s="4" t="str">
        <f t="shared" si="0"/>
        <v>Pesos Mexicanos</v>
      </c>
      <c r="O50" s="4">
        <f>IF(D50="","",(ROUND(SUM([1]AcumSYS!$F47:$AA47)/[1]AcumSYS!$C$2*28,2))-(ROUND(SUM([1]AcumSYS!$AB47:$AJ47)/[1]AcumSYS!$C$2*28,2)))</f>
        <v>7082.3700000000008</v>
      </c>
      <c r="P50" s="4" t="str">
        <f t="shared" si="1"/>
        <v>Pesos Mexicanos</v>
      </c>
      <c r="Q50" s="4">
        <v>8</v>
      </c>
      <c r="R50" s="4"/>
      <c r="S50" s="4">
        <f>IF(D50="","",[1]AcumSYS!$A47*1)</f>
        <v>153144</v>
      </c>
      <c r="T50" s="4" t="str">
        <f>IF(([1]AcumSYS!N47)=0,"",[1]AcumSYS!$A47*1)</f>
        <v/>
      </c>
      <c r="U50" s="4" t="str">
        <f>IF(D50="","",IF(([1]AcumSYS!W47)=0,"",[1]AcumSYS!$A47*1))</f>
        <v/>
      </c>
      <c r="V50" s="9">
        <v>220184</v>
      </c>
      <c r="W50" s="4"/>
      <c r="X50" s="4"/>
      <c r="Y50" s="4"/>
      <c r="Z50" s="4" t="str">
        <f>IF(D50="","",IF(([1]AcumSYS!O47)=0," ",[1]AcumSYS!$A47*1))</f>
        <v xml:space="preserve"> </v>
      </c>
      <c r="AA50" s="4"/>
      <c r="AB50" s="4" t="str">
        <f>IF(D50="","",IF(([1]AcumSYS!I47+[1]AcumSYS!J47+[1]AcumSYS!K47+[1]AcumSYS!L47+[1]AcumSYS!M47+[1]AcumSYS!P47+[1]AcumSYS!Q47+[1]AcumSYS!R47+[1]AcumSYS!U47+[1]AcumSYS!V47+[1]AcumSYS!X47+[1]AcumSYS!Y47+[1]AcumSYS!Z47+[1]AcumSYS!AA47)=0,"",[1]AcumSYS!$A47*1))</f>
        <v/>
      </c>
      <c r="AC50" s="4"/>
      <c r="AD50" s="4" t="str">
        <f t="shared" si="2"/>
        <v>Recursos Humanos</v>
      </c>
      <c r="AE50" s="6">
        <v>44770</v>
      </c>
      <c r="AF50" s="6">
        <v>44770</v>
      </c>
      <c r="AG50" s="8" t="str">
        <f>IF(MID(E50,1,4)=MID(E49,1,4),"Modificacion en el trimestre",IF([1]AcumSYS!AP47=" "," ","Baja: " &amp;[1]AcumSYS!AP47))</f>
        <v xml:space="preserve"> </v>
      </c>
    </row>
    <row r="51" spans="1:33" x14ac:dyDescent="0.25">
      <c r="A51" s="4">
        <f>IF(D51= "", "",[1]AcumSYS!$B$2)</f>
        <v>2022</v>
      </c>
      <c r="B51" s="6">
        <f>IF(D51="","",+[1]AcumSYS!$D$2)</f>
        <v>44652</v>
      </c>
      <c r="C51" s="6">
        <f>IF(D51="","",+[1]AcumSYS!$E$2)</f>
        <v>44742</v>
      </c>
      <c r="D51" s="4" t="s">
        <v>90</v>
      </c>
      <c r="E51" s="7" t="str">
        <f>+[1]AcumSYS!A48</f>
        <v>0155121</v>
      </c>
      <c r="F51" s="4" t="str">
        <f>IF(D51="","",+[1]AcumSYS!$E48)</f>
        <v>ALMACENISTA</v>
      </c>
      <c r="G51" s="4" t="str">
        <f>IF(D51="","",+[1]AcumSYS!$E48)</f>
        <v>ALMACENISTA</v>
      </c>
      <c r="H51" s="4" t="str">
        <f>IF(D51="","",+[1]AcumSYS!$AS48)</f>
        <v>CONTABILIDAD</v>
      </c>
      <c r="I51" s="4" t="str">
        <f>IF(D51="","",+[1]AcumSYS!$B48)</f>
        <v>David</v>
      </c>
      <c r="J51" s="4" t="str">
        <f>IF(D51="","",+[1]AcumSYS!$C48)</f>
        <v>Chavez</v>
      </c>
      <c r="K51" s="4" t="str">
        <f>IF(D51="","",+[1]AcumSYS!$D48)</f>
        <v>Garcia</v>
      </c>
      <c r="L51" s="4" t="str">
        <f>IF(D51="","",IF([1]AcumSYS!$AQ48="F","Femenino","Masculino"))</f>
        <v>Masculino</v>
      </c>
      <c r="M51" s="4">
        <f>IF(D51="","",ROUND(SUM([1]AcumSYS!$F48:$AA48)/[1]AcumSYS!$C$2*28,2))</f>
        <v>16156.36</v>
      </c>
      <c r="N51" s="4" t="str">
        <f t="shared" si="0"/>
        <v>Pesos Mexicanos</v>
      </c>
      <c r="O51" s="4">
        <f>IF(D51="","",(ROUND(SUM([1]AcumSYS!$F48:$AA48)/[1]AcumSYS!$C$2*28,2))-(ROUND(SUM([1]AcumSYS!$AB48:$AJ48)/[1]AcumSYS!$C$2*28,2)))</f>
        <v>7348.2800000000007</v>
      </c>
      <c r="P51" s="4" t="str">
        <f t="shared" si="1"/>
        <v>Pesos Mexicanos</v>
      </c>
      <c r="Q51" s="4">
        <v>8</v>
      </c>
      <c r="R51" s="4"/>
      <c r="S51" s="4">
        <f>IF(D51="","",[1]AcumSYS!$A48*1)</f>
        <v>155121</v>
      </c>
      <c r="T51" s="4" t="str">
        <f>IF(([1]AcumSYS!N48)=0,"",[1]AcumSYS!$A48*1)</f>
        <v/>
      </c>
      <c r="U51" s="4" t="str">
        <f>IF(D51="","",IF(([1]AcumSYS!W48)=0,"",[1]AcumSYS!$A48*1))</f>
        <v/>
      </c>
      <c r="V51" s="9">
        <v>2228131</v>
      </c>
      <c r="W51" s="4"/>
      <c r="X51" s="4"/>
      <c r="Y51" s="4"/>
      <c r="Z51" s="4" t="str">
        <f>IF(D51="","",IF(([1]AcumSYS!O48)=0," ",[1]AcumSYS!$A48*1))</f>
        <v xml:space="preserve"> </v>
      </c>
      <c r="AA51" s="4"/>
      <c r="AB51" s="4" t="str">
        <f>IF(D51="","",IF(([1]AcumSYS!I48+[1]AcumSYS!J48+[1]AcumSYS!K48+[1]AcumSYS!L48+[1]AcumSYS!M48+[1]AcumSYS!P48+[1]AcumSYS!Q48+[1]AcumSYS!R48+[1]AcumSYS!U48+[1]AcumSYS!V48+[1]AcumSYS!X48+[1]AcumSYS!Y48+[1]AcumSYS!Z48+[1]AcumSYS!AA48)=0,"",[1]AcumSYS!$A48*1))</f>
        <v/>
      </c>
      <c r="AC51" s="4"/>
      <c r="AD51" s="4" t="str">
        <f t="shared" si="2"/>
        <v>Recursos Humanos</v>
      </c>
      <c r="AE51" s="6">
        <v>44770</v>
      </c>
      <c r="AF51" s="6">
        <v>44770</v>
      </c>
      <c r="AG51" s="8" t="str">
        <f>IF(MID(E51,1,4)=MID(E50,1,4),"Modificacion en el trimestre",IF([1]AcumSYS!AP48=" "," ","Baja: " &amp;[1]AcumSYS!AP48))</f>
        <v xml:space="preserve"> </v>
      </c>
    </row>
    <row r="52" spans="1:33" x14ac:dyDescent="0.25">
      <c r="A52" s="4">
        <f>IF(D52= "", "",[1]AcumSYS!$B$2)</f>
        <v>2022</v>
      </c>
      <c r="B52" s="6">
        <f>IF(D52="","",+[1]AcumSYS!$D$2)</f>
        <v>44652</v>
      </c>
      <c r="C52" s="6">
        <f>IF(D52="","",+[1]AcumSYS!$E$2)</f>
        <v>44742</v>
      </c>
      <c r="D52" s="4" t="str">
        <f>IF([1]AcumSYS!$AR49="","",IF([1]AcumSYS!$AR49="s","Empleado","Personal de Confianza"))</f>
        <v>Empleado</v>
      </c>
      <c r="E52" s="7" t="str">
        <f>+[1]AcumSYS!A49</f>
        <v>01584101</v>
      </c>
      <c r="F52" s="4" t="str">
        <f>IF(D52="","",+[1]AcumSYS!$E49)</f>
        <v>AUXILIAR DE CULTURA DE AGUA</v>
      </c>
      <c r="G52" s="4" t="str">
        <f>IF(D52="","",+[1]AcumSYS!$E49)</f>
        <v>AUXILIAR DE CULTURA DE AGUA</v>
      </c>
      <c r="H52" s="4" t="str">
        <f>IF(D52="","",+[1]AcumSYS!$AS49)</f>
        <v>CULTURA DEL AGUA</v>
      </c>
      <c r="I52" s="4" t="str">
        <f>IF(D52="","",+[1]AcumSYS!$B49)</f>
        <v>Sergio</v>
      </c>
      <c r="J52" s="4" t="str">
        <f>IF(D52="","",+[1]AcumSYS!$C49)</f>
        <v>Oros</v>
      </c>
      <c r="K52" s="4" t="str">
        <f>IF(D52="","",+[1]AcumSYS!$D49)</f>
        <v>Leon</v>
      </c>
      <c r="L52" s="4" t="str">
        <f>IF(D52="","",IF([1]AcumSYS!$AQ49="F","Femenino","Masculino"))</f>
        <v>Masculino</v>
      </c>
      <c r="M52" s="4">
        <f>IF(D52="","",ROUND(SUM([1]AcumSYS!$F49:$AA49)/[1]AcumSYS!$C$2*28,2))</f>
        <v>17753.560000000001</v>
      </c>
      <c r="N52" s="4" t="str">
        <f t="shared" si="0"/>
        <v>Pesos Mexicanos</v>
      </c>
      <c r="O52" s="4">
        <f>IF(D52="","",(ROUND(SUM([1]AcumSYS!$F49:$AA49)/[1]AcumSYS!$C$2*28,2))-(ROUND(SUM([1]AcumSYS!$AB49:$AJ49)/[1]AcumSYS!$C$2*28,2)))</f>
        <v>7999.3000000000011</v>
      </c>
      <c r="P52" s="4" t="str">
        <f t="shared" si="1"/>
        <v>Pesos Mexicanos</v>
      </c>
      <c r="Q52" s="4">
        <v>8</v>
      </c>
      <c r="R52" s="4"/>
      <c r="S52" s="4">
        <f>IF(D52="","",[1]AcumSYS!$A49*1)</f>
        <v>1584101</v>
      </c>
      <c r="T52" s="4" t="str">
        <f>IF(([1]AcumSYS!N49)=0,"",[1]AcumSYS!$A49*1)</f>
        <v/>
      </c>
      <c r="U52" s="4" t="str">
        <f>IF(D52="","",IF(([1]AcumSYS!W49)=0,"",[1]AcumSYS!$A49*1))</f>
        <v/>
      </c>
      <c r="V52" s="9">
        <v>2248111</v>
      </c>
      <c r="W52" s="4"/>
      <c r="X52" s="4"/>
      <c r="Y52" s="4"/>
      <c r="Z52" s="4" t="str">
        <f>IF(D52="","",IF(([1]AcumSYS!O49)=0," ",[1]AcumSYS!$A49*1))</f>
        <v xml:space="preserve"> </v>
      </c>
      <c r="AA52" s="4"/>
      <c r="AB52" s="4" t="str">
        <f>IF(D52="","",IF(([1]AcumSYS!I49+[1]AcumSYS!J49+[1]AcumSYS!K49+[1]AcumSYS!L49+[1]AcumSYS!M49+[1]AcumSYS!P49+[1]AcumSYS!Q49+[1]AcumSYS!R49+[1]AcumSYS!U49+[1]AcumSYS!V49+[1]AcumSYS!X49+[1]AcumSYS!Y49+[1]AcumSYS!Z49+[1]AcumSYS!AA49)=0,"",[1]AcumSYS!$A49*1))</f>
        <v/>
      </c>
      <c r="AC52" s="4"/>
      <c r="AD52" s="4" t="str">
        <f t="shared" si="2"/>
        <v>Recursos Humanos</v>
      </c>
      <c r="AE52" s="6">
        <v>44770</v>
      </c>
      <c r="AF52" s="6">
        <v>44770</v>
      </c>
      <c r="AG52" s="8" t="str">
        <f>IF(MID(E52,1,4)=MID(E51,1,4),"Modificacion en el trimestre",IF([1]AcumSYS!AP49=" "," ","Baja: " &amp;[1]AcumSYS!AP49))</f>
        <v xml:space="preserve"> </v>
      </c>
    </row>
    <row r="53" spans="1:33" x14ac:dyDescent="0.25">
      <c r="A53" s="4">
        <f>IF(D53= "", "",[1]AcumSYS!$B$2)</f>
        <v>2022</v>
      </c>
      <c r="B53" s="6">
        <f>IF(D53="","",+[1]AcumSYS!$D$2)</f>
        <v>44652</v>
      </c>
      <c r="C53" s="6">
        <f>IF(D53="","",+[1]AcumSYS!$E$2)</f>
        <v>44742</v>
      </c>
      <c r="D53" s="4" t="str">
        <f>IF([1]AcumSYS!$AR50="","",IF([1]AcumSYS!$AR50="s","Empleado","Personal de Confianza"))</f>
        <v>Empleado</v>
      </c>
      <c r="E53" s="7" t="str">
        <f>+[1]AcumSYS!A50</f>
        <v>01611472</v>
      </c>
      <c r="F53" s="4" t="str">
        <f>IF(D53="","",+[1]AcumSYS!$E50)</f>
        <v>LECTURISTA VERIFICADOR</v>
      </c>
      <c r="G53" s="4" t="str">
        <f>IF(D53="","",+[1]AcumSYS!$E50)</f>
        <v>LECTURISTA VERIFICADOR</v>
      </c>
      <c r="H53" s="4" t="str">
        <f>IF(D53="","",+[1]AcumSYS!$AS50)</f>
        <v>LECTURAS</v>
      </c>
      <c r="I53" s="4" t="str">
        <f>IF(D53="","",+[1]AcumSYS!$B50)</f>
        <v>Manuel Eliseo</v>
      </c>
      <c r="J53" s="4" t="str">
        <f>IF(D53="","",+[1]AcumSYS!$C50)</f>
        <v>Haro</v>
      </c>
      <c r="K53" s="4" t="str">
        <f>IF(D53="","",+[1]AcumSYS!$D50)</f>
        <v>Leon</v>
      </c>
      <c r="L53" s="4" t="str">
        <f>IF(D53="","",IF([1]AcumSYS!$AQ50="F","Femenino","Masculino"))</f>
        <v>Masculino</v>
      </c>
      <c r="M53" s="4">
        <f>IF(D53="","",ROUND(SUM([1]AcumSYS!$F50:$AA50)/[1]AcumSYS!$C$2*28,2))</f>
        <v>18131.689999999999</v>
      </c>
      <c r="N53" s="4" t="str">
        <f t="shared" si="0"/>
        <v>Pesos Mexicanos</v>
      </c>
      <c r="O53" s="4">
        <f>IF(D53="","",(ROUND(SUM([1]AcumSYS!$F50:$AA50)/[1]AcumSYS!$C$2*28,2))-(ROUND(SUM([1]AcumSYS!$AB50:$AJ50)/[1]AcumSYS!$C$2*28,2)))</f>
        <v>8047.9299999999985</v>
      </c>
      <c r="P53" s="4" t="str">
        <f t="shared" si="1"/>
        <v>Pesos Mexicanos</v>
      </c>
      <c r="Q53" s="4">
        <v>8</v>
      </c>
      <c r="R53" s="4"/>
      <c r="S53" s="4">
        <f>IF(D53="","",[1]AcumSYS!$A50*1)</f>
        <v>1611472</v>
      </c>
      <c r="T53" s="4" t="str">
        <f>IF(([1]AcumSYS!N50)=0,"",[1]AcumSYS!$A50*1)</f>
        <v/>
      </c>
      <c r="U53" s="4" t="str">
        <f>IF(D53="","",IF(([1]AcumSYS!W50)=0,"",[1]AcumSYS!$A50*1))</f>
        <v/>
      </c>
      <c r="V53" s="9">
        <v>225122</v>
      </c>
      <c r="W53" s="4"/>
      <c r="X53" s="4"/>
      <c r="Y53" s="4"/>
      <c r="Z53" s="4" t="str">
        <f>IF(D53="","",IF(([1]AcumSYS!O50)=0," ",[1]AcumSYS!$A50*1))</f>
        <v xml:space="preserve"> </v>
      </c>
      <c r="AA53" s="4"/>
      <c r="AB53" s="4">
        <f>IF(D53="","",IF(([1]AcumSYS!I50+[1]AcumSYS!J50+[1]AcumSYS!K50+[1]AcumSYS!L50+[1]AcumSYS!M50+[1]AcumSYS!P50+[1]AcumSYS!Q50+[1]AcumSYS!R50+[1]AcumSYS!U50+[1]AcumSYS!V50+[1]AcumSYS!X50+[1]AcumSYS!Y50+[1]AcumSYS!Z50+[1]AcumSYS!AA50)=0,"",[1]AcumSYS!$A50*1))</f>
        <v>1611472</v>
      </c>
      <c r="AC53" s="4"/>
      <c r="AD53" s="4" t="str">
        <f t="shared" si="2"/>
        <v>Recursos Humanos</v>
      </c>
      <c r="AE53" s="6">
        <v>44770</v>
      </c>
      <c r="AF53" s="6">
        <v>44770</v>
      </c>
      <c r="AG53" s="8" t="str">
        <f>IF(MID(E53,1,4)=MID(E52,1,4),"Modificacion en el trimestre",IF([1]AcumSYS!AP50=" "," ","Baja: " &amp;[1]AcumSYS!AP50))</f>
        <v xml:space="preserve"> </v>
      </c>
    </row>
    <row r="54" spans="1:33" x14ac:dyDescent="0.25">
      <c r="A54" s="4">
        <f>IF(D54= "", "",[1]AcumSYS!$B$2)</f>
        <v>2022</v>
      </c>
      <c r="B54" s="6">
        <f>IF(D54="","",+[1]AcumSYS!$D$2)</f>
        <v>44652</v>
      </c>
      <c r="C54" s="6">
        <f>IF(D54="","",+[1]AcumSYS!$E$2)</f>
        <v>44742</v>
      </c>
      <c r="D54" s="4" t="str">
        <f>IF([1]AcumSYS!$AR51="","",IF([1]AcumSYS!$AR51="s","Empleado","Personal de Confianza"))</f>
        <v>Empleado</v>
      </c>
      <c r="E54" s="7" t="str">
        <f>+[1]AcumSYS!A51</f>
        <v>0164189</v>
      </c>
      <c r="F54" s="4" t="str">
        <f>IF(D54="","",+[1]AcumSYS!$E51)</f>
        <v>VELADOR</v>
      </c>
      <c r="G54" s="4" t="str">
        <f>IF(D54="","",+[1]AcumSYS!$E51)</f>
        <v>VELADOR</v>
      </c>
      <c r="H54" s="4" t="str">
        <f>IF(D54="","",+[1]AcumSYS!$AS51)</f>
        <v>OPERACION</v>
      </c>
      <c r="I54" s="4" t="str">
        <f>IF(D54="","",+[1]AcumSYS!$B51)</f>
        <v>Noe Ruben</v>
      </c>
      <c r="J54" s="4" t="str">
        <f>IF(D54="","",+[1]AcumSYS!$C51)</f>
        <v>Aceves</v>
      </c>
      <c r="K54" s="4" t="str">
        <f>IF(D54="","",+[1]AcumSYS!$D51)</f>
        <v>Valenzuela</v>
      </c>
      <c r="L54" s="4" t="str">
        <f>IF(D54="","",IF([1]AcumSYS!$AQ51="F","Femenino","Masculino"))</f>
        <v>Masculino</v>
      </c>
      <c r="M54" s="4">
        <f>IF(D54="","",ROUND(SUM([1]AcumSYS!$F51:$AA51)/[1]AcumSYS!$C$2*28,2))</f>
        <v>17461.84</v>
      </c>
      <c r="N54" s="4" t="str">
        <f t="shared" si="0"/>
        <v>Pesos Mexicanos</v>
      </c>
      <c r="O54" s="4">
        <f>IF(D54="","",(ROUND(SUM([1]AcumSYS!$F51:$AA51)/[1]AcumSYS!$C$2*28,2))-(ROUND(SUM([1]AcumSYS!$AB51:$AJ51)/[1]AcumSYS!$C$2*28,2)))</f>
        <v>4499.3700000000008</v>
      </c>
      <c r="P54" s="4" t="str">
        <f t="shared" si="1"/>
        <v>Pesos Mexicanos</v>
      </c>
      <c r="Q54" s="4">
        <v>8</v>
      </c>
      <c r="R54" s="4"/>
      <c r="S54" s="4">
        <f>IF(D54="","",[1]AcumSYS!$A51*1)</f>
        <v>164189</v>
      </c>
      <c r="T54" s="4" t="str">
        <f>IF(([1]AcumSYS!N51)=0,"",[1]AcumSYS!$A51*1)</f>
        <v/>
      </c>
      <c r="U54" s="4" t="str">
        <f>IF(D54="","",IF(([1]AcumSYS!W51)=0,"",[1]AcumSYS!$A51*1))</f>
        <v/>
      </c>
      <c r="V54" s="9">
        <v>22814</v>
      </c>
      <c r="W54" s="4"/>
      <c r="X54" s="4"/>
      <c r="Y54" s="4"/>
      <c r="Z54" s="4" t="str">
        <f>IF(D54="","",IF(([1]AcumSYS!O51)=0," ",[1]AcumSYS!$A51*1))</f>
        <v xml:space="preserve"> </v>
      </c>
      <c r="AA54" s="4"/>
      <c r="AB54" s="4">
        <f>IF(D54="","",IF(([1]AcumSYS!I51+[1]AcumSYS!J51+[1]AcumSYS!K51+[1]AcumSYS!L51+[1]AcumSYS!M51+[1]AcumSYS!P51+[1]AcumSYS!Q51+[1]AcumSYS!R51+[1]AcumSYS!U51+[1]AcumSYS!V51+[1]AcumSYS!X51+[1]AcumSYS!Y51+[1]AcumSYS!Z51+[1]AcumSYS!AA51)=0,"",[1]AcumSYS!$A51*1))</f>
        <v>164189</v>
      </c>
      <c r="AC54" s="4"/>
      <c r="AD54" s="4" t="str">
        <f t="shared" si="2"/>
        <v>Recursos Humanos</v>
      </c>
      <c r="AE54" s="6">
        <v>44770</v>
      </c>
      <c r="AF54" s="6">
        <v>44770</v>
      </c>
      <c r="AG54" s="8" t="str">
        <f>IF(MID(E54,1,4)=MID(E53,1,4),"Modificacion en el trimestre",IF([1]AcumSYS!AP51=" "," ","Baja: " &amp;[1]AcumSYS!AP51))</f>
        <v xml:space="preserve"> </v>
      </c>
    </row>
    <row r="55" spans="1:33" x14ac:dyDescent="0.25">
      <c r="A55" s="4">
        <f>IF(D55= "", "",[1]AcumSYS!$B$2)</f>
        <v>2022</v>
      </c>
      <c r="B55" s="6">
        <f>IF(D55="","",+[1]AcumSYS!$D$2)</f>
        <v>44652</v>
      </c>
      <c r="C55" s="6">
        <f>IF(D55="","",+[1]AcumSYS!$E$2)</f>
        <v>44742</v>
      </c>
      <c r="D55" s="4" t="str">
        <f>IF([1]AcumSYS!$AR52="","",IF([1]AcumSYS!$AR52="s","Empleado","Personal de Confianza"))</f>
        <v>Empleado</v>
      </c>
      <c r="E55" s="7" t="str">
        <f>+[1]AcumSYS!A52</f>
        <v>01651472</v>
      </c>
      <c r="F55" s="4" t="str">
        <f>IF(D55="","",+[1]AcumSYS!$E52)</f>
        <v>LECTURISTA VERIFICADOR</v>
      </c>
      <c r="G55" s="4" t="str">
        <f>IF(D55="","",+[1]AcumSYS!$E52)</f>
        <v>LECTURISTA VERIFICADOR</v>
      </c>
      <c r="H55" s="4" t="str">
        <f>IF(D55="","",+[1]AcumSYS!$AS52)</f>
        <v>LECTURAS</v>
      </c>
      <c r="I55" s="4" t="str">
        <f>IF(D55="","",+[1]AcumSYS!$B52)</f>
        <v>Martin Jose Luis</v>
      </c>
      <c r="J55" s="4" t="str">
        <f>IF(D55="","",+[1]AcumSYS!$C52)</f>
        <v>Vasquez</v>
      </c>
      <c r="K55" s="4" t="str">
        <f>IF(D55="","",+[1]AcumSYS!$D52)</f>
        <v>Carrillo</v>
      </c>
      <c r="L55" s="4" t="str">
        <f>IF(D55="","",IF([1]AcumSYS!$AQ52="F","Femenino","Masculino"))</f>
        <v>Masculino</v>
      </c>
      <c r="M55" s="4">
        <f>IF(D55="","",ROUND(SUM([1]AcumSYS!$F52:$AA52)/[1]AcumSYS!$C$2*28,2))</f>
        <v>17642.68</v>
      </c>
      <c r="N55" s="4" t="str">
        <f t="shared" si="0"/>
        <v>Pesos Mexicanos</v>
      </c>
      <c r="O55" s="4">
        <f>IF(D55="","",(ROUND(SUM([1]AcumSYS!$F52:$AA52)/[1]AcumSYS!$C$2*28,2))-(ROUND(SUM([1]AcumSYS!$AB52:$AJ52)/[1]AcumSYS!$C$2*28,2)))</f>
        <v>11506.720000000001</v>
      </c>
      <c r="P55" s="4" t="str">
        <f t="shared" si="1"/>
        <v>Pesos Mexicanos</v>
      </c>
      <c r="Q55" s="4">
        <v>8</v>
      </c>
      <c r="R55" s="4"/>
      <c r="S55" s="4">
        <f>IF(D55="","",[1]AcumSYS!$A52*1)</f>
        <v>1651472</v>
      </c>
      <c r="T55" s="4" t="str">
        <f>IF(([1]AcumSYS!N52)=0,"",[1]AcumSYS!$A52*1)</f>
        <v/>
      </c>
      <c r="U55" s="4" t="str">
        <f>IF(D55="","",IF(([1]AcumSYS!W52)=0,"",[1]AcumSYS!$A52*1))</f>
        <v/>
      </c>
      <c r="V55" s="9">
        <v>232145</v>
      </c>
      <c r="W55" s="4"/>
      <c r="X55" s="4"/>
      <c r="Y55" s="4"/>
      <c r="Z55" s="4" t="str">
        <f>IF(D55="","",IF(([1]AcumSYS!O52)=0," ",[1]AcumSYS!$A52*1))</f>
        <v xml:space="preserve"> </v>
      </c>
      <c r="AA55" s="4"/>
      <c r="AB55" s="4">
        <f>IF(D55="","",IF(([1]AcumSYS!I52+[1]AcumSYS!J52+[1]AcumSYS!K52+[1]AcumSYS!L52+[1]AcumSYS!M52+[1]AcumSYS!P52+[1]AcumSYS!Q52+[1]AcumSYS!R52+[1]AcumSYS!U52+[1]AcumSYS!V52+[1]AcumSYS!X52+[1]AcumSYS!Y52+[1]AcumSYS!Z52+[1]AcumSYS!AA52)=0,"",[1]AcumSYS!$A52*1))</f>
        <v>1651472</v>
      </c>
      <c r="AC55" s="4"/>
      <c r="AD55" s="4" t="str">
        <f t="shared" si="2"/>
        <v>Recursos Humanos</v>
      </c>
      <c r="AE55" s="6">
        <v>44770</v>
      </c>
      <c r="AF55" s="6">
        <v>44770</v>
      </c>
      <c r="AG55" s="8" t="str">
        <f>IF(MID(E55,1,4)=MID(E54,1,4),"Modificacion en el trimestre",IF([1]AcumSYS!AP52=" "," ","Baja: " &amp;[1]AcumSYS!AP52))</f>
        <v xml:space="preserve"> </v>
      </c>
    </row>
    <row r="56" spans="1:33" x14ac:dyDescent="0.25">
      <c r="A56" s="4">
        <f>IF(D56= "", "",[1]AcumSYS!$B$2)</f>
        <v>2022</v>
      </c>
      <c r="B56" s="6">
        <f>IF(D56="","",+[1]AcumSYS!$D$2)</f>
        <v>44652</v>
      </c>
      <c r="C56" s="6">
        <f>IF(D56="","",+[1]AcumSYS!$E$2)</f>
        <v>44742</v>
      </c>
      <c r="D56" s="4" t="str">
        <f>IF([1]AcumSYS!$AR53="","",IF([1]AcumSYS!$AR53="s","Empleado","Personal de Confianza"))</f>
        <v>Empleado</v>
      </c>
      <c r="E56" s="7" t="str">
        <f>+[1]AcumSYS!A53</f>
        <v>0166141</v>
      </c>
      <c r="F56" s="4" t="str">
        <f>IF(D56="","",+[1]AcumSYS!$E53)</f>
        <v>SECRETARIA DE ATENCION A USUARIOS</v>
      </c>
      <c r="G56" s="4" t="str">
        <f>IF(D56="","",+[1]AcumSYS!$E53)</f>
        <v>SECRETARIA DE ATENCION A USUARIOS</v>
      </c>
      <c r="H56" s="4" t="str">
        <f>IF(D56="","",+[1]AcumSYS!$AS53)</f>
        <v>COMERCIAL</v>
      </c>
      <c r="I56" s="4" t="str">
        <f>IF(D56="","",+[1]AcumSYS!$B53)</f>
        <v>Patricia Tonancy</v>
      </c>
      <c r="J56" s="4" t="str">
        <f>IF(D56="","",+[1]AcumSYS!$C53)</f>
        <v>Caballero</v>
      </c>
      <c r="K56" s="4" t="str">
        <f>IF(D56="","",+[1]AcumSYS!$D53)</f>
        <v>Romero</v>
      </c>
      <c r="L56" s="4" t="str">
        <f>IF(D56="","",IF([1]AcumSYS!$AQ53="F","Femenino","Masculino"))</f>
        <v>Femenino</v>
      </c>
      <c r="M56" s="4">
        <f>IF(D56="","",ROUND(SUM([1]AcumSYS!$F53:$AA53)/[1]AcumSYS!$C$2*28,2))</f>
        <v>17753.560000000001</v>
      </c>
      <c r="N56" s="4" t="str">
        <f t="shared" si="0"/>
        <v>Pesos Mexicanos</v>
      </c>
      <c r="O56" s="4">
        <f>IF(D56="","",(ROUND(SUM([1]AcumSYS!$F53:$AA53)/[1]AcumSYS!$C$2*28,2))-(ROUND(SUM([1]AcumSYS!$AB53:$AJ53)/[1]AcumSYS!$C$2*28,2)))</f>
        <v>13980.160000000002</v>
      </c>
      <c r="P56" s="4" t="str">
        <f t="shared" si="1"/>
        <v>Pesos Mexicanos</v>
      </c>
      <c r="Q56" s="4">
        <v>8</v>
      </c>
      <c r="R56" s="4"/>
      <c r="S56" s="4">
        <f>IF(D56="","",[1]AcumSYS!$A53*1)</f>
        <v>166141</v>
      </c>
      <c r="T56" s="4" t="str">
        <f>IF(([1]AcumSYS!N53)=0,"",[1]AcumSYS!$A53*1)</f>
        <v/>
      </c>
      <c r="U56" s="4" t="str">
        <f>IF(D56="","",IF(([1]AcumSYS!W53)=0,"",[1]AcumSYS!$A53*1))</f>
        <v/>
      </c>
      <c r="V56" s="9">
        <v>2341812</v>
      </c>
      <c r="W56" s="4"/>
      <c r="X56" s="4"/>
      <c r="Y56" s="4"/>
      <c r="Z56" s="4" t="str">
        <f>IF(D56="","",IF(([1]AcumSYS!O53)=0," ",[1]AcumSYS!$A53*1))</f>
        <v xml:space="preserve"> </v>
      </c>
      <c r="AA56" s="4"/>
      <c r="AB56" s="4" t="str">
        <f>IF(D56="","",IF(([1]AcumSYS!I53+[1]AcumSYS!J53+[1]AcumSYS!K53+[1]AcumSYS!L53+[1]AcumSYS!M53+[1]AcumSYS!P53+[1]AcumSYS!Q53+[1]AcumSYS!R53+[1]AcumSYS!U53+[1]AcumSYS!V53+[1]AcumSYS!X53+[1]AcumSYS!Y53+[1]AcumSYS!Z53+[1]AcumSYS!AA53)=0,"",[1]AcumSYS!$A53*1))</f>
        <v/>
      </c>
      <c r="AC56" s="4"/>
      <c r="AD56" s="4" t="str">
        <f t="shared" si="2"/>
        <v>Recursos Humanos</v>
      </c>
      <c r="AE56" s="6">
        <v>44770</v>
      </c>
      <c r="AF56" s="6">
        <v>44770</v>
      </c>
      <c r="AG56" s="8" t="str">
        <f>IF(MID(E56,1,4)=MID(E55,1,4),"Modificacion en el trimestre",IF([1]AcumSYS!AP53=" "," ","Baja: " &amp;[1]AcumSYS!AP53))</f>
        <v xml:space="preserve"> </v>
      </c>
    </row>
    <row r="57" spans="1:33" x14ac:dyDescent="0.25">
      <c r="A57" s="4">
        <f>IF(D57= "", "",[1]AcumSYS!$B$2)</f>
        <v>2022</v>
      </c>
      <c r="B57" s="6">
        <f>IF(D57="","",+[1]AcumSYS!$D$2)</f>
        <v>44652</v>
      </c>
      <c r="C57" s="6">
        <f>IF(D57="","",+[1]AcumSYS!$E$2)</f>
        <v>44742</v>
      </c>
      <c r="D57" s="4" t="str">
        <f>IF([1]AcumSYS!$AR54="","",IF([1]AcumSYS!$AR54="s","Empleado","Personal de Confianza"))</f>
        <v>Empleado</v>
      </c>
      <c r="E57" s="7" t="str">
        <f>+[1]AcumSYS!A54</f>
        <v>01671472</v>
      </c>
      <c r="F57" s="4" t="str">
        <f>IF(D57="","",+[1]AcumSYS!$E54)</f>
        <v>LECTURISTA VERIFICADOR</v>
      </c>
      <c r="G57" s="4" t="str">
        <f>IF(D57="","",+[1]AcumSYS!$E54)</f>
        <v>LECTURISTA VERIFICADOR</v>
      </c>
      <c r="H57" s="4" t="str">
        <f>IF(D57="","",+[1]AcumSYS!$AS54)</f>
        <v>LECTURAS</v>
      </c>
      <c r="I57" s="4" t="str">
        <f>IF(D57="","",+[1]AcumSYS!$B54)</f>
        <v>Rafael</v>
      </c>
      <c r="J57" s="4" t="str">
        <f>IF(D57="","",+[1]AcumSYS!$C54)</f>
        <v>Arellano</v>
      </c>
      <c r="K57" s="4" t="str">
        <f>IF(D57="","",+[1]AcumSYS!$D54)</f>
        <v>Lozano</v>
      </c>
      <c r="L57" s="4" t="str">
        <f>IF(D57="","",IF([1]AcumSYS!$AQ54="F","Femenino","Masculino"))</f>
        <v>Masculino</v>
      </c>
      <c r="M57" s="4">
        <f>IF(D57="","",ROUND(SUM([1]AcumSYS!$F54:$AA54)/[1]AcumSYS!$C$2*28,2))</f>
        <v>17264.57</v>
      </c>
      <c r="N57" s="4" t="str">
        <f t="shared" si="0"/>
        <v>Pesos Mexicanos</v>
      </c>
      <c r="O57" s="4">
        <f>IF(D57="","",(ROUND(SUM([1]AcumSYS!$F54:$AA54)/[1]AcumSYS!$C$2*28,2))-(ROUND(SUM([1]AcumSYS!$AB54:$AJ54)/[1]AcumSYS!$C$2*28,2)))</f>
        <v>10582.54</v>
      </c>
      <c r="P57" s="4" t="str">
        <f t="shared" si="1"/>
        <v>Pesos Mexicanos</v>
      </c>
      <c r="Q57" s="4">
        <v>8</v>
      </c>
      <c r="R57" s="4"/>
      <c r="S57" s="4">
        <f>IF(D57="","",[1]AcumSYS!$A54*1)</f>
        <v>1671472</v>
      </c>
      <c r="T57" s="4" t="str">
        <f>IF(([1]AcumSYS!N54)=0,"",[1]AcumSYS!$A54*1)</f>
        <v/>
      </c>
      <c r="U57" s="4" t="str">
        <f>IF(D57="","",IF(([1]AcumSYS!W54)=0,"",[1]AcumSYS!$A54*1))</f>
        <v/>
      </c>
      <c r="V57" s="9">
        <v>2361812</v>
      </c>
      <c r="W57" s="4"/>
      <c r="X57" s="4"/>
      <c r="Y57" s="4"/>
      <c r="Z57" s="4" t="str">
        <f>IF(D57="","",IF(([1]AcumSYS!O54)=0," ",[1]AcumSYS!$A54*1))</f>
        <v xml:space="preserve"> </v>
      </c>
      <c r="AA57" s="4"/>
      <c r="AB57" s="4">
        <f>IF(D57="","",IF(([1]AcumSYS!I54+[1]AcumSYS!J54+[1]AcumSYS!K54+[1]AcumSYS!L54+[1]AcumSYS!M54+[1]AcumSYS!P54+[1]AcumSYS!Q54+[1]AcumSYS!R54+[1]AcumSYS!U54+[1]AcumSYS!V54+[1]AcumSYS!X54+[1]AcumSYS!Y54+[1]AcumSYS!Z54+[1]AcumSYS!AA54)=0,"",[1]AcumSYS!$A54*1))</f>
        <v>1671472</v>
      </c>
      <c r="AC57" s="4"/>
      <c r="AD57" s="4" t="str">
        <f t="shared" si="2"/>
        <v>Recursos Humanos</v>
      </c>
      <c r="AE57" s="6">
        <v>44770</v>
      </c>
      <c r="AF57" s="6">
        <v>44770</v>
      </c>
      <c r="AG57" s="8" t="str">
        <f>IF(MID(E57,1,4)=MID(E56,1,4),"Modificacion en el trimestre",IF([1]AcumSYS!AP54=" "," ","Baja: " &amp;[1]AcumSYS!AP54))</f>
        <v xml:space="preserve"> </v>
      </c>
    </row>
    <row r="58" spans="1:33" x14ac:dyDescent="0.25">
      <c r="A58" s="4">
        <f>IF(D58= "", "",[1]AcumSYS!$B$2)</f>
        <v>2022</v>
      </c>
      <c r="B58" s="6">
        <f>IF(D58="","",+[1]AcumSYS!$D$2)</f>
        <v>44652</v>
      </c>
      <c r="C58" s="6">
        <f>IF(D58="","",+[1]AcumSYS!$E$2)</f>
        <v>44742</v>
      </c>
      <c r="D58" s="4" t="str">
        <f>IF([1]AcumSYS!$AR55="","",IF([1]AcumSYS!$AR55="s","Empleado","Personal de Confianza"))</f>
        <v>Empleado</v>
      </c>
      <c r="E58" s="7" t="str">
        <f>+[1]AcumSYS!A55</f>
        <v>01691472</v>
      </c>
      <c r="F58" s="4" t="str">
        <f>IF(D58="","",+[1]AcumSYS!$E55)</f>
        <v>LECTURISTA VERIFICADOR</v>
      </c>
      <c r="G58" s="4" t="str">
        <f>IF(D58="","",+[1]AcumSYS!$E55)</f>
        <v>LECTURISTA VERIFICADOR</v>
      </c>
      <c r="H58" s="4" t="str">
        <f>IF(D58="","",+[1]AcumSYS!$AS55)</f>
        <v>LECTURAS</v>
      </c>
      <c r="I58" s="4" t="str">
        <f>IF(D58="","",+[1]AcumSYS!$B55)</f>
        <v>Cuauhtemoc</v>
      </c>
      <c r="J58" s="4" t="str">
        <f>IF(D58="","",+[1]AcumSYS!$C55)</f>
        <v>Martinez</v>
      </c>
      <c r="K58" s="4" t="str">
        <f>IF(D58="","",+[1]AcumSYS!$D55)</f>
        <v>Ozuna</v>
      </c>
      <c r="L58" s="4" t="str">
        <f>IF(D58="","",IF([1]AcumSYS!$AQ55="F","Femenino","Masculino"))</f>
        <v>Masculino</v>
      </c>
      <c r="M58" s="4">
        <f>IF(D58="","",ROUND(SUM([1]AcumSYS!$F55:$AA55)/[1]AcumSYS!$C$2*28,2))</f>
        <v>17642.689999999999</v>
      </c>
      <c r="N58" s="4" t="str">
        <f t="shared" si="0"/>
        <v>Pesos Mexicanos</v>
      </c>
      <c r="O58" s="4">
        <f>IF(D58="","",(ROUND(SUM([1]AcumSYS!$F55:$AA55)/[1]AcumSYS!$C$2*28,2))-(ROUND(SUM([1]AcumSYS!$AB55:$AJ55)/[1]AcumSYS!$C$2*28,2)))</f>
        <v>6850.1099999999988</v>
      </c>
      <c r="P58" s="4" t="str">
        <f t="shared" si="1"/>
        <v>Pesos Mexicanos</v>
      </c>
      <c r="Q58" s="4">
        <v>8</v>
      </c>
      <c r="R58" s="4"/>
      <c r="S58" s="4">
        <f>IF(D58="","",[1]AcumSYS!$A55*1)</f>
        <v>1691472</v>
      </c>
      <c r="T58" s="4" t="str">
        <f>IF(([1]AcumSYS!N55)=0,"",[1]AcumSYS!$A55*1)</f>
        <v/>
      </c>
      <c r="U58" s="4" t="str">
        <f>IF(D58="","",IF(([1]AcumSYS!W55)=0,"",[1]AcumSYS!$A55*1))</f>
        <v/>
      </c>
      <c r="V58" s="9">
        <v>2411812</v>
      </c>
      <c r="W58" s="4"/>
      <c r="X58" s="4"/>
      <c r="Y58" s="4"/>
      <c r="Z58" s="4" t="str">
        <f>IF(D58="","",IF(([1]AcumSYS!O55)=0," ",[1]AcumSYS!$A55*1))</f>
        <v xml:space="preserve"> </v>
      </c>
      <c r="AA58" s="4"/>
      <c r="AB58" s="4">
        <f>IF(D58="","",IF(([1]AcumSYS!I55+[1]AcumSYS!J55+[1]AcumSYS!K55+[1]AcumSYS!L55+[1]AcumSYS!M55+[1]AcumSYS!P55+[1]AcumSYS!Q55+[1]AcumSYS!R55+[1]AcumSYS!U55+[1]AcumSYS!V55+[1]AcumSYS!X55+[1]AcumSYS!Y55+[1]AcumSYS!Z55+[1]AcumSYS!AA55)=0,"",[1]AcumSYS!$A55*1))</f>
        <v>1691472</v>
      </c>
      <c r="AC58" s="4"/>
      <c r="AD58" s="4" t="str">
        <f t="shared" si="2"/>
        <v>Recursos Humanos</v>
      </c>
      <c r="AE58" s="6">
        <v>44770</v>
      </c>
      <c r="AF58" s="6">
        <v>44770</v>
      </c>
      <c r="AG58" s="8" t="str">
        <f>IF(MID(E58,1,4)=MID(E57,1,4),"Modificacion en el trimestre",IF([1]AcumSYS!AP55=" "," ","Baja: " &amp;[1]AcumSYS!AP55))</f>
        <v xml:space="preserve"> </v>
      </c>
    </row>
    <row r="59" spans="1:33" x14ac:dyDescent="0.25">
      <c r="A59" s="4">
        <f>IF(D59= "", "",[1]AcumSYS!$B$2)</f>
        <v>2022</v>
      </c>
      <c r="B59" s="6">
        <f>IF(D59="","",+[1]AcumSYS!$D$2)</f>
        <v>44652</v>
      </c>
      <c r="C59" s="6">
        <f>IF(D59="","",+[1]AcumSYS!$E$2)</f>
        <v>44742</v>
      </c>
      <c r="D59" s="4" t="str">
        <f>IF([1]AcumSYS!$AR56="","",IF([1]AcumSYS!$AR56="s","Empleado","Personal de Confianza"))</f>
        <v>Empleado</v>
      </c>
      <c r="E59" s="7" t="str">
        <f>+[1]AcumSYS!A56</f>
        <v>01711098</v>
      </c>
      <c r="F59" s="4" t="str">
        <f>IF(D59="","",+[1]AcumSYS!$E56)</f>
        <v>AUXILIAR DE LECTURAS</v>
      </c>
      <c r="G59" s="4" t="str">
        <f>IF(D59="","",+[1]AcumSYS!$E56)</f>
        <v>AUXILIAR DE LECTURAS</v>
      </c>
      <c r="H59" s="4" t="str">
        <f>IF(D59="","",+[1]AcumSYS!$AS56)</f>
        <v>LECTURAS</v>
      </c>
      <c r="I59" s="4" t="str">
        <f>IF(D59="","",+[1]AcumSYS!$B56)</f>
        <v>Manuel Antonio</v>
      </c>
      <c r="J59" s="4" t="str">
        <f>IF(D59="","",+[1]AcumSYS!$C56)</f>
        <v>Rendon</v>
      </c>
      <c r="K59" s="4" t="str">
        <f>IF(D59="","",+[1]AcumSYS!$D56)</f>
        <v>Serna</v>
      </c>
      <c r="L59" s="4" t="str">
        <f>IF(D59="","",IF([1]AcumSYS!$AQ56="F","Femenino","Masculino"))</f>
        <v>Masculino</v>
      </c>
      <c r="M59" s="4">
        <f>IF(D59="","",ROUND(SUM([1]AcumSYS!$F56:$AA56)/[1]AcumSYS!$C$2*28,2))</f>
        <v>21448.47</v>
      </c>
      <c r="N59" s="4" t="str">
        <f t="shared" si="0"/>
        <v>Pesos Mexicanos</v>
      </c>
      <c r="O59" s="4">
        <f>IF(D59="","",(ROUND(SUM([1]AcumSYS!$F56:$AA56)/[1]AcumSYS!$C$2*28,2))-(ROUND(SUM([1]AcumSYS!$AB56:$AJ56)/[1]AcumSYS!$C$2*28,2)))</f>
        <v>17021.530000000002</v>
      </c>
      <c r="P59" s="4" t="str">
        <f t="shared" si="1"/>
        <v>Pesos Mexicanos</v>
      </c>
      <c r="Q59" s="4">
        <v>8</v>
      </c>
      <c r="R59" s="4"/>
      <c r="S59" s="4">
        <f>IF(D59="","",[1]AcumSYS!$A56*1)</f>
        <v>1711098</v>
      </c>
      <c r="T59" s="4" t="str">
        <f>IF(([1]AcumSYS!N56)=0,"",[1]AcumSYS!$A56*1)</f>
        <v/>
      </c>
      <c r="U59" s="4" t="str">
        <f>IF(D59="","",IF(([1]AcumSYS!W56)=0,"",[1]AcumSYS!$A56*1))</f>
        <v/>
      </c>
      <c r="V59" s="9">
        <v>2451812</v>
      </c>
      <c r="W59" s="4"/>
      <c r="X59" s="4"/>
      <c r="Y59" s="4"/>
      <c r="Z59" s="4" t="str">
        <f>IF(D59="","",IF(([1]AcumSYS!O56)=0," ",[1]AcumSYS!$A56*1))</f>
        <v xml:space="preserve"> </v>
      </c>
      <c r="AA59" s="4"/>
      <c r="AB59" s="4">
        <f>IF(D59="","",IF(([1]AcumSYS!I56+[1]AcumSYS!J56+[1]AcumSYS!K56+[1]AcumSYS!L56+[1]AcumSYS!M56+[1]AcumSYS!P56+[1]AcumSYS!Q56+[1]AcumSYS!R56+[1]AcumSYS!U56+[1]AcumSYS!V56+[1]AcumSYS!X56+[1]AcumSYS!Y56+[1]AcumSYS!Z56+[1]AcumSYS!AA56)=0,"",[1]AcumSYS!$A56*1))</f>
        <v>1711098</v>
      </c>
      <c r="AC59" s="4"/>
      <c r="AD59" s="4" t="str">
        <f t="shared" si="2"/>
        <v>Recursos Humanos</v>
      </c>
      <c r="AE59" s="6">
        <v>44770</v>
      </c>
      <c r="AF59" s="6">
        <v>44770</v>
      </c>
      <c r="AG59" s="8" t="str">
        <f>IF(MID(E59,1,4)=MID(E58,1,4),"Modificacion en el trimestre",IF([1]AcumSYS!AP56=" "," ","Baja: " &amp;[1]AcumSYS!AP56))</f>
        <v xml:space="preserve"> </v>
      </c>
    </row>
    <row r="60" spans="1:33" x14ac:dyDescent="0.25">
      <c r="A60" s="4">
        <f>IF(D60= "", "",[1]AcumSYS!$B$2)</f>
        <v>2022</v>
      </c>
      <c r="B60" s="6">
        <f>IF(D60="","",+[1]AcumSYS!$D$2)</f>
        <v>44652</v>
      </c>
      <c r="C60" s="6">
        <f>IF(D60="","",+[1]AcumSYS!$E$2)</f>
        <v>44742</v>
      </c>
      <c r="D60" s="4" t="s">
        <v>90</v>
      </c>
      <c r="E60" s="7" t="str">
        <f>+[1]AcumSYS!A57</f>
        <v>01728136</v>
      </c>
      <c r="F60" s="4" t="str">
        <f>IF(D60="","",+[1]AcumSYS!$E57)</f>
        <v>AUX CONTABLE Y ADMVO</v>
      </c>
      <c r="G60" s="4" t="str">
        <f>IF(D60="","",+[1]AcumSYS!$E57)</f>
        <v>AUX CONTABLE Y ADMVO</v>
      </c>
      <c r="H60" s="4" t="str">
        <f>IF(D60="","",+[1]AcumSYS!$AS57)</f>
        <v>CONTABILIDAD</v>
      </c>
      <c r="I60" s="4" t="str">
        <f>IF(D60="","",+[1]AcumSYS!$B57)</f>
        <v>Fernanda Yvonne</v>
      </c>
      <c r="J60" s="4" t="str">
        <f>IF(D60="","",+[1]AcumSYS!$C57)</f>
        <v>Reina</v>
      </c>
      <c r="K60" s="4" t="str">
        <f>IF(D60="","",+[1]AcumSYS!$D57)</f>
        <v>Mendez</v>
      </c>
      <c r="L60" s="4" t="str">
        <f>IF(D60="","",IF([1]AcumSYS!$AQ57="F","Femenino","Masculino"))</f>
        <v>Masculino</v>
      </c>
      <c r="M60" s="4">
        <f>IF(D60="","",ROUND(SUM([1]AcumSYS!$F57:$AA57)/[1]AcumSYS!$C$2*28,2))</f>
        <v>23905.86</v>
      </c>
      <c r="N60" s="4" t="str">
        <f t="shared" si="0"/>
        <v>Pesos Mexicanos</v>
      </c>
      <c r="O60" s="4">
        <f>IF(D60="","",(ROUND(SUM([1]AcumSYS!$F57:$AA57)/[1]AcumSYS!$C$2*28,2))-(ROUND(SUM([1]AcumSYS!$AB57:$AJ57)/[1]AcumSYS!$C$2*28,2)))</f>
        <v>19702.420000000002</v>
      </c>
      <c r="P60" s="4" t="str">
        <f t="shared" si="1"/>
        <v>Pesos Mexicanos</v>
      </c>
      <c r="Q60" s="4">
        <v>8</v>
      </c>
      <c r="R60" s="4"/>
      <c r="S60" s="4">
        <f>IF(D60="","",[1]AcumSYS!$A57*1)</f>
        <v>1728136</v>
      </c>
      <c r="T60" s="4" t="str">
        <f>IF(([1]AcumSYS!N57)=0,"",[1]AcumSYS!$A57*1)</f>
        <v/>
      </c>
      <c r="U60" s="4" t="str">
        <f>IF(D60="","",IF(([1]AcumSYS!W57)=0,"",[1]AcumSYS!$A57*1))</f>
        <v/>
      </c>
      <c r="V60" s="9">
        <v>255810</v>
      </c>
      <c r="W60" s="4"/>
      <c r="X60" s="4"/>
      <c r="Y60" s="4"/>
      <c r="Z60" s="4" t="str">
        <f>IF(D60="","",IF(([1]AcumSYS!O57)=0," ",[1]AcumSYS!$A57*1))</f>
        <v xml:space="preserve"> </v>
      </c>
      <c r="AA60" s="4"/>
      <c r="AB60" s="4" t="str">
        <f>IF(D60="","",IF(([1]AcumSYS!I57+[1]AcumSYS!J57+[1]AcumSYS!K57+[1]AcumSYS!L57+[1]AcumSYS!M57+[1]AcumSYS!P57+[1]AcumSYS!Q57+[1]AcumSYS!R57+[1]AcumSYS!U57+[1]AcumSYS!V57+[1]AcumSYS!X57+[1]AcumSYS!Y57+[1]AcumSYS!Z57+[1]AcumSYS!AA57)=0,"",[1]AcumSYS!$A57*1))</f>
        <v/>
      </c>
      <c r="AC60" s="4"/>
      <c r="AD60" s="4" t="str">
        <f t="shared" si="2"/>
        <v>Recursos Humanos</v>
      </c>
      <c r="AE60" s="6">
        <v>44770</v>
      </c>
      <c r="AF60" s="6">
        <v>44770</v>
      </c>
      <c r="AG60" s="8" t="str">
        <f>IF(MID(E60,1,4)=MID(E59,1,4),"Modificacion en el trimestre",IF([1]AcumSYS!AP57=" "," ","Baja: " &amp;[1]AcumSYS!AP57))</f>
        <v xml:space="preserve"> </v>
      </c>
    </row>
    <row r="61" spans="1:33" x14ac:dyDescent="0.25">
      <c r="A61" s="4">
        <f>IF(D61= "", "",[1]AcumSYS!$B$2)</f>
        <v>2022</v>
      </c>
      <c r="B61" s="6">
        <f>IF(D61="","",+[1]AcumSYS!$D$2)</f>
        <v>44652</v>
      </c>
      <c r="C61" s="6">
        <f>IF(D61="","",+[1]AcumSYS!$E$2)</f>
        <v>44742</v>
      </c>
      <c r="D61" s="4" t="s">
        <v>90</v>
      </c>
      <c r="E61" s="7" t="str">
        <f>+[1]AcumSYS!A58</f>
        <v>01751030</v>
      </c>
      <c r="F61" s="4" t="str">
        <f>IF(D61="","",+[1]AcumSYS!$E58)</f>
        <v>AUXILIAR COMERCIAL</v>
      </c>
      <c r="G61" s="4" t="str">
        <f>IF(D61="","",+[1]AcumSYS!$E58)</f>
        <v>AUXILIAR COMERCIAL</v>
      </c>
      <c r="H61" s="4" t="str">
        <f>IF(D61="","",+[1]AcumSYS!$AS58)</f>
        <v>COMERCIAL</v>
      </c>
      <c r="I61" s="4" t="str">
        <f>IF(D61="","",+[1]AcumSYS!$B58)</f>
        <v>Jose</v>
      </c>
      <c r="J61" s="4" t="str">
        <f>IF(D61="","",+[1]AcumSYS!$C58)</f>
        <v>Molina</v>
      </c>
      <c r="K61" s="4" t="str">
        <f>IF(D61="","",+[1]AcumSYS!$D58)</f>
        <v>Mazon</v>
      </c>
      <c r="L61" s="4" t="str">
        <f>IF(D61="","",IF([1]AcumSYS!$AQ58="F","Femenino","Masculino"))</f>
        <v>Masculino</v>
      </c>
      <c r="M61" s="4">
        <f>IF(D61="","",ROUND(SUM([1]AcumSYS!$F58:$AA58)/[1]AcumSYS!$C$2*28,2))</f>
        <v>17753.560000000001</v>
      </c>
      <c r="N61" s="4" t="str">
        <f t="shared" si="0"/>
        <v>Pesos Mexicanos</v>
      </c>
      <c r="O61" s="4">
        <f>IF(D61="","",(ROUND(SUM([1]AcumSYS!$F58:$AA58)/[1]AcumSYS!$C$2*28,2))-(ROUND(SUM([1]AcumSYS!$AB58:$AJ58)/[1]AcumSYS!$C$2*28,2)))</f>
        <v>9010.1600000000017</v>
      </c>
      <c r="P61" s="4" t="str">
        <f t="shared" si="1"/>
        <v>Pesos Mexicanos</v>
      </c>
      <c r="Q61" s="4">
        <v>8</v>
      </c>
      <c r="R61" s="4"/>
      <c r="S61" s="4">
        <f>IF(D61="","",[1]AcumSYS!$A58*1)</f>
        <v>1751030</v>
      </c>
      <c r="T61" s="4" t="str">
        <f>IF(([1]AcumSYS!N58)=0,"",[1]AcumSYS!$A58*1)</f>
        <v/>
      </c>
      <c r="U61" s="4" t="str">
        <f>IF(D61="","",IF(([1]AcumSYS!W58)=0,"",[1]AcumSYS!$A58*1))</f>
        <v/>
      </c>
      <c r="V61" s="9">
        <v>2658134</v>
      </c>
      <c r="W61" s="4"/>
      <c r="X61" s="4"/>
      <c r="Y61" s="4"/>
      <c r="Z61" s="4" t="str">
        <f>IF(D61="","",IF(([1]AcumSYS!O58)=0," ",[1]AcumSYS!$A58*1))</f>
        <v xml:space="preserve"> </v>
      </c>
      <c r="AA61" s="4"/>
      <c r="AB61" s="4" t="str">
        <f>IF(D61="","",IF(([1]AcumSYS!I58+[1]AcumSYS!J58+[1]AcumSYS!K58+[1]AcumSYS!L58+[1]AcumSYS!M58+[1]AcumSYS!P58+[1]AcumSYS!Q58+[1]AcumSYS!R58+[1]AcumSYS!U58+[1]AcumSYS!V58+[1]AcumSYS!X58+[1]AcumSYS!Y58+[1]AcumSYS!Z58+[1]AcumSYS!AA58)=0,"",[1]AcumSYS!$A58*1))</f>
        <v/>
      </c>
      <c r="AC61" s="4"/>
      <c r="AD61" s="4" t="str">
        <f t="shared" si="2"/>
        <v>Recursos Humanos</v>
      </c>
      <c r="AE61" s="6">
        <v>44770</v>
      </c>
      <c r="AF61" s="6">
        <v>44770</v>
      </c>
      <c r="AG61" s="8" t="str">
        <f>IF(MID(E61,1,4)=MID(E60,1,4),"Modificacion en el trimestre",IF([1]AcumSYS!AP58=" "," ","Baja: " &amp;[1]AcumSYS!AP58))</f>
        <v xml:space="preserve"> </v>
      </c>
    </row>
    <row r="62" spans="1:33" x14ac:dyDescent="0.25">
      <c r="A62" s="4">
        <f>IF(D62= "", "",[1]AcumSYS!$B$2)</f>
        <v>2022</v>
      </c>
      <c r="B62" s="6">
        <f>IF(D62="","",+[1]AcumSYS!$D$2)</f>
        <v>44652</v>
      </c>
      <c r="C62" s="6">
        <f>IF(D62="","",+[1]AcumSYS!$E$2)</f>
        <v>44742</v>
      </c>
      <c r="D62" s="4" t="str">
        <f>IF([1]AcumSYS!$AR59="","",IF([1]AcumSYS!$AR59="s","Empleado","Personal de Confianza"))</f>
        <v>Empleado</v>
      </c>
      <c r="E62" s="7" t="str">
        <f>+[1]AcumSYS!A59</f>
        <v>0176188</v>
      </c>
      <c r="F62" s="4" t="str">
        <f>IF(D62="","",+[1]AcumSYS!$E59)</f>
        <v>BOMBERO</v>
      </c>
      <c r="G62" s="4" t="str">
        <f>IF(D62="","",+[1]AcumSYS!$E59)</f>
        <v>BOMBERO</v>
      </c>
      <c r="H62" s="4" t="str">
        <f>IF(D62="","",+[1]AcumSYS!$AS59)</f>
        <v>OPERACION</v>
      </c>
      <c r="I62" s="4" t="str">
        <f>IF(D62="","",+[1]AcumSYS!$B59)</f>
        <v>Rigoberto</v>
      </c>
      <c r="J62" s="4" t="str">
        <f>IF(D62="","",+[1]AcumSYS!$C59)</f>
        <v>Garcia</v>
      </c>
      <c r="K62" s="4" t="str">
        <f>IF(D62="","",+[1]AcumSYS!$D59)</f>
        <v>Villa</v>
      </c>
      <c r="L62" s="4" t="str">
        <f>IF(D62="","",IF([1]AcumSYS!$AQ59="F","Femenino","Masculino"))</f>
        <v>Masculino</v>
      </c>
      <c r="M62" s="4">
        <f>IF(D62="","",ROUND(SUM([1]AcumSYS!$F59:$AA59)/[1]AcumSYS!$C$2*28,2))</f>
        <v>17753.560000000001</v>
      </c>
      <c r="N62" s="4" t="str">
        <f t="shared" si="0"/>
        <v>Pesos Mexicanos</v>
      </c>
      <c r="O62" s="4">
        <f>IF(D62="","",(ROUND(SUM([1]AcumSYS!$F59:$AA59)/[1]AcumSYS!$C$2*28,2))-(ROUND(SUM([1]AcumSYS!$AB59:$AJ59)/[1]AcumSYS!$C$2*28,2)))</f>
        <v>12309.820000000002</v>
      </c>
      <c r="P62" s="4" t="str">
        <f t="shared" si="1"/>
        <v>Pesos Mexicanos</v>
      </c>
      <c r="Q62" s="4">
        <v>8</v>
      </c>
      <c r="R62" s="4"/>
      <c r="S62" s="4">
        <f>IF(D62="","",[1]AcumSYS!$A59*1)</f>
        <v>176188</v>
      </c>
      <c r="T62" s="4">
        <f>IF(([1]AcumSYS!N59)=0,"",[1]AcumSYS!$A59*1)</f>
        <v>176188</v>
      </c>
      <c r="U62" s="4" t="str">
        <f>IF(D62="","",IF(([1]AcumSYS!W59)=0,"",[1]AcumSYS!$A59*1))</f>
        <v/>
      </c>
      <c r="V62" s="9">
        <v>2661812</v>
      </c>
      <c r="W62" s="4"/>
      <c r="X62" s="4"/>
      <c r="Y62" s="4"/>
      <c r="Z62" s="4" t="str">
        <f>IF(D62="","",IF(([1]AcumSYS!O59)=0," ",[1]AcumSYS!$A59*1))</f>
        <v xml:space="preserve"> </v>
      </c>
      <c r="AA62" s="4"/>
      <c r="AB62" s="4" t="str">
        <f>IF(D62="","",IF(([1]AcumSYS!I59+[1]AcumSYS!J59+[1]AcumSYS!K59+[1]AcumSYS!L59+[1]AcumSYS!M59+[1]AcumSYS!P59+[1]AcumSYS!Q59+[1]AcumSYS!R59+[1]AcumSYS!U59+[1]AcumSYS!V59+[1]AcumSYS!X59+[1]AcumSYS!Y59+[1]AcumSYS!Z59+[1]AcumSYS!AA59)=0,"",[1]AcumSYS!$A59*1))</f>
        <v/>
      </c>
      <c r="AC62" s="4"/>
      <c r="AD62" s="4" t="str">
        <f t="shared" si="2"/>
        <v>Recursos Humanos</v>
      </c>
      <c r="AE62" s="6">
        <v>44770</v>
      </c>
      <c r="AF62" s="6">
        <v>44770</v>
      </c>
      <c r="AG62" s="8" t="str">
        <f>IF(MID(E62,1,4)=MID(E61,1,4),"Modificacion en el trimestre",IF([1]AcumSYS!AP59=" "," ","Baja: " &amp;[1]AcumSYS!AP59))</f>
        <v xml:space="preserve"> </v>
      </c>
    </row>
    <row r="63" spans="1:33" x14ac:dyDescent="0.25">
      <c r="A63" s="4">
        <f>IF(D63= "", "",[1]AcumSYS!$B$2)</f>
        <v>2022</v>
      </c>
      <c r="B63" s="6">
        <f>IF(D63="","",+[1]AcumSYS!$D$2)</f>
        <v>44652</v>
      </c>
      <c r="C63" s="6">
        <f>IF(D63="","",+[1]AcumSYS!$E$2)</f>
        <v>44742</v>
      </c>
      <c r="D63" s="4" t="str">
        <f>IF([1]AcumSYS!$AR60="","",IF([1]AcumSYS!$AR60="s","Empleado","Personal de Confianza"))</f>
        <v>Empleado</v>
      </c>
      <c r="E63" s="7" t="str">
        <f>+[1]AcumSYS!A60</f>
        <v>0180189</v>
      </c>
      <c r="F63" s="4" t="str">
        <f>IF(D63="","",+[1]AcumSYS!$E60)</f>
        <v>VELADOR</v>
      </c>
      <c r="G63" s="4" t="str">
        <f>IF(D63="","",+[1]AcumSYS!$E60)</f>
        <v>VELADOR</v>
      </c>
      <c r="H63" s="4" t="str">
        <f>IF(D63="","",+[1]AcumSYS!$AS60)</f>
        <v>OPERACION</v>
      </c>
      <c r="I63" s="4" t="str">
        <f>IF(D63="","",+[1]AcumSYS!$B60)</f>
        <v>Sergio Guadalupe</v>
      </c>
      <c r="J63" s="4" t="str">
        <f>IF(D63="","",+[1]AcumSYS!$C60)</f>
        <v>Valdez</v>
      </c>
      <c r="K63" s="4" t="str">
        <f>IF(D63="","",+[1]AcumSYS!$D60)</f>
        <v>Corrales</v>
      </c>
      <c r="L63" s="4" t="str">
        <f>IF(D63="","",IF([1]AcumSYS!$AQ60="F","Femenino","Masculino"))</f>
        <v>Masculino</v>
      </c>
      <c r="M63" s="4">
        <f>IF(D63="","",ROUND(SUM([1]AcumSYS!$F60:$AA60)/[1]AcumSYS!$C$2*28,2))</f>
        <v>17097.91</v>
      </c>
      <c r="N63" s="4" t="str">
        <f t="shared" si="0"/>
        <v>Pesos Mexicanos</v>
      </c>
      <c r="O63" s="4">
        <f>IF(D63="","",(ROUND(SUM([1]AcumSYS!$F60:$AA60)/[1]AcumSYS!$C$2*28,2))-(ROUND(SUM([1]AcumSYS!$AB60:$AJ60)/[1]AcumSYS!$C$2*28,2)))</f>
        <v>9014.0999999999985</v>
      </c>
      <c r="P63" s="4" t="str">
        <f t="shared" si="1"/>
        <v>Pesos Mexicanos</v>
      </c>
      <c r="Q63" s="4">
        <v>8</v>
      </c>
      <c r="R63" s="4"/>
      <c r="S63" s="4">
        <f>IF(D63="","",[1]AcumSYS!$A60*1)</f>
        <v>180189</v>
      </c>
      <c r="T63" s="4" t="str">
        <f>IF(([1]AcumSYS!N60)=0,"",[1]AcumSYS!$A60*1)</f>
        <v/>
      </c>
      <c r="U63" s="4" t="str">
        <f>IF(D63="","",IF(([1]AcumSYS!W60)=0,"",[1]AcumSYS!$A60*1))</f>
        <v/>
      </c>
      <c r="V63" s="9">
        <v>2681812</v>
      </c>
      <c r="W63" s="4"/>
      <c r="X63" s="4"/>
      <c r="Y63" s="4"/>
      <c r="Z63" s="4" t="str">
        <f>IF(D63="","",IF(([1]AcumSYS!O60)=0," ",[1]AcumSYS!$A60*1))</f>
        <v xml:space="preserve"> </v>
      </c>
      <c r="AA63" s="4"/>
      <c r="AB63" s="4">
        <f>IF(D63="","",IF(([1]AcumSYS!I60+[1]AcumSYS!J60+[1]AcumSYS!K60+[1]AcumSYS!L60+[1]AcumSYS!M60+[1]AcumSYS!P60+[1]AcumSYS!Q60+[1]AcumSYS!R60+[1]AcumSYS!U60+[1]AcumSYS!V60+[1]AcumSYS!X60+[1]AcumSYS!Y60+[1]AcumSYS!Z60+[1]AcumSYS!AA60)=0,"",[1]AcumSYS!$A60*1))</f>
        <v>180189</v>
      </c>
      <c r="AC63" s="4"/>
      <c r="AD63" s="4" t="str">
        <f t="shared" si="2"/>
        <v>Recursos Humanos</v>
      </c>
      <c r="AE63" s="6">
        <v>44770</v>
      </c>
      <c r="AF63" s="6">
        <v>44770</v>
      </c>
      <c r="AG63" s="8" t="str">
        <f>IF(MID(E63,1,4)=MID(E62,1,4),"Modificacion en el trimestre",IF([1]AcumSYS!AP60=" "," ","Baja: " &amp;[1]AcumSYS!AP60))</f>
        <v xml:space="preserve"> </v>
      </c>
    </row>
    <row r="64" spans="1:33" x14ac:dyDescent="0.25">
      <c r="A64" s="4">
        <f>IF(D64= "", "",[1]AcumSYS!$B$2)</f>
        <v>2022</v>
      </c>
      <c r="B64" s="6">
        <f>IF(D64="","",+[1]AcumSYS!$D$2)</f>
        <v>44652</v>
      </c>
      <c r="C64" s="6">
        <f>IF(D64="","",+[1]AcumSYS!$E$2)</f>
        <v>44742</v>
      </c>
      <c r="D64" s="4" t="s">
        <v>90</v>
      </c>
      <c r="E64" s="7" t="str">
        <f>+[1]AcumSYS!A61</f>
        <v>0185111</v>
      </c>
      <c r="F64" s="4" t="str">
        <f>IF(D64="","",+[1]AcumSYS!$E61)</f>
        <v>ARCHIVO</v>
      </c>
      <c r="G64" s="4" t="str">
        <f>IF(D64="","",+[1]AcumSYS!$E61)</f>
        <v>ARCHIVO</v>
      </c>
      <c r="H64" s="4" t="str">
        <f>IF(D64="","",+[1]AcumSYS!$AS61)</f>
        <v>CONTRALORIA</v>
      </c>
      <c r="I64" s="4" t="str">
        <f>IF(D64="","",+[1]AcumSYS!$B61)</f>
        <v>Guillermo Octavio</v>
      </c>
      <c r="J64" s="4" t="str">
        <f>IF(D64="","",+[1]AcumSYS!$C61)</f>
        <v>Pacheco</v>
      </c>
      <c r="K64" s="4" t="str">
        <f>IF(D64="","",+[1]AcumSYS!$D61)</f>
        <v>Sandoval</v>
      </c>
      <c r="L64" s="4" t="str">
        <f>IF(D64="","",IF([1]AcumSYS!$AQ61="F","Femenino","Masculino"))</f>
        <v>Masculino</v>
      </c>
      <c r="M64" s="4">
        <f>IF(D64="","",ROUND(SUM([1]AcumSYS!$F61:$AA61)/[1]AcumSYS!$C$2*28,2))</f>
        <v>19646.439999999999</v>
      </c>
      <c r="N64" s="4" t="str">
        <f t="shared" si="0"/>
        <v>Pesos Mexicanos</v>
      </c>
      <c r="O64" s="4">
        <f>IF(D64="","",(ROUND(SUM([1]AcumSYS!$F61:$AA61)/[1]AcumSYS!$C$2*28,2))-(ROUND(SUM([1]AcumSYS!$AB61:$AJ61)/[1]AcumSYS!$C$2*28,2)))</f>
        <v>15806.82</v>
      </c>
      <c r="P64" s="4" t="str">
        <f t="shared" si="1"/>
        <v>Pesos Mexicanos</v>
      </c>
      <c r="Q64" s="4">
        <v>8</v>
      </c>
      <c r="R64" s="4"/>
      <c r="S64" s="4">
        <f>IF(D64="","",[1]AcumSYS!$A61*1)</f>
        <v>185111</v>
      </c>
      <c r="T64" s="4" t="str">
        <f>IF(([1]AcumSYS!N61)=0,"",[1]AcumSYS!$A61*1)</f>
        <v/>
      </c>
      <c r="U64" s="4" t="str">
        <f>IF(D64="","",IF(([1]AcumSYS!W61)=0,"",[1]AcumSYS!$A61*1))</f>
        <v/>
      </c>
      <c r="V64" s="9">
        <v>2691812</v>
      </c>
      <c r="W64" s="4"/>
      <c r="X64" s="4"/>
      <c r="Y64" s="4"/>
      <c r="Z64" s="4" t="str">
        <f>IF(D64="","",IF(([1]AcumSYS!O61)=0," ",[1]AcumSYS!$A61*1))</f>
        <v xml:space="preserve"> </v>
      </c>
      <c r="AA64" s="4"/>
      <c r="AB64" s="4">
        <f>IF(D64="","",IF(([1]AcumSYS!I61+[1]AcumSYS!J61+[1]AcumSYS!K61+[1]AcumSYS!L61+[1]AcumSYS!M61+[1]AcumSYS!P61+[1]AcumSYS!Q61+[1]AcumSYS!R61+[1]AcumSYS!U61+[1]AcumSYS!V61+[1]AcumSYS!X61+[1]AcumSYS!Y61+[1]AcumSYS!Z61+[1]AcumSYS!AA61)=0,"",[1]AcumSYS!$A61*1))</f>
        <v>185111</v>
      </c>
      <c r="AC64" s="4"/>
      <c r="AD64" s="4" t="str">
        <f t="shared" si="2"/>
        <v>Recursos Humanos</v>
      </c>
      <c r="AE64" s="6">
        <v>44770</v>
      </c>
      <c r="AF64" s="6">
        <v>44770</v>
      </c>
      <c r="AG64" s="8" t="str">
        <f>IF(MID(E64,1,4)=MID(E63,1,4),"Modificacion en el trimestre",IF([1]AcumSYS!AP61=" "," ","Baja: " &amp;[1]AcumSYS!AP61))</f>
        <v xml:space="preserve"> </v>
      </c>
    </row>
    <row r="65" spans="1:33" x14ac:dyDescent="0.25">
      <c r="A65" s="4">
        <f>IF(D65= "", "",[1]AcumSYS!$B$2)</f>
        <v>2022</v>
      </c>
      <c r="B65" s="6">
        <f>IF(D65="","",+[1]AcumSYS!$D$2)</f>
        <v>44652</v>
      </c>
      <c r="C65" s="6">
        <f>IF(D65="","",+[1]AcumSYS!$E$2)</f>
        <v>44742</v>
      </c>
      <c r="D65" s="4" t="str">
        <f>IF([1]AcumSYS!$AR62="","",IF([1]AcumSYS!$AR62="s","Empleado","Personal de Confianza"))</f>
        <v>Empleado</v>
      </c>
      <c r="E65" s="7" t="str">
        <f>+[1]AcumSYS!A62</f>
        <v>0186183</v>
      </c>
      <c r="F65" s="4" t="str">
        <f>IF(D65="","",+[1]AcumSYS!$E62)</f>
        <v>DRENAJERO</v>
      </c>
      <c r="G65" s="4" t="str">
        <f>IF(D65="","",+[1]AcumSYS!$E62)</f>
        <v>DRENAJERO</v>
      </c>
      <c r="H65" s="4" t="str">
        <f>IF(D65="","",+[1]AcumSYS!$AS62)</f>
        <v>OPERACION</v>
      </c>
      <c r="I65" s="4" t="str">
        <f>IF(D65="","",+[1]AcumSYS!$B62)</f>
        <v>Juan Jose</v>
      </c>
      <c r="J65" s="4" t="str">
        <f>IF(D65="","",+[1]AcumSYS!$C62)</f>
        <v>Mange</v>
      </c>
      <c r="K65" s="4" t="str">
        <f>IF(D65="","",+[1]AcumSYS!$D62)</f>
        <v>Lopez</v>
      </c>
      <c r="L65" s="4" t="str">
        <f>IF(D65="","",IF([1]AcumSYS!$AQ62="F","Femenino","Masculino"))</f>
        <v>Masculino</v>
      </c>
      <c r="M65" s="4">
        <f>IF(D65="","",ROUND(SUM([1]AcumSYS!$F62:$AA62)/[1]AcumSYS!$C$2*28,2))</f>
        <v>11223.96</v>
      </c>
      <c r="N65" s="4" t="str">
        <f t="shared" si="0"/>
        <v>Pesos Mexicanos</v>
      </c>
      <c r="O65" s="4">
        <f>IF(D65="","",(ROUND(SUM([1]AcumSYS!$F62:$AA62)/[1]AcumSYS!$C$2*28,2))-(ROUND(SUM([1]AcumSYS!$AB62:$AJ62)/[1]AcumSYS!$C$2*28,2)))</f>
        <v>3660.5599999999995</v>
      </c>
      <c r="P65" s="4" t="str">
        <f t="shared" si="1"/>
        <v>Pesos Mexicanos</v>
      </c>
      <c r="Q65" s="4">
        <v>8</v>
      </c>
      <c r="R65" s="4"/>
      <c r="S65" s="4">
        <f>IF(D65="","",[1]AcumSYS!$A62*1)</f>
        <v>186183</v>
      </c>
      <c r="T65" s="4" t="str">
        <f>IF(([1]AcumSYS!N62)=0,"",[1]AcumSYS!$A62*1)</f>
        <v/>
      </c>
      <c r="U65" s="4" t="str">
        <f>IF(D65="","",IF(([1]AcumSYS!W62)=0,"",[1]AcumSYS!$A62*1))</f>
        <v/>
      </c>
      <c r="V65" s="9">
        <v>2701812</v>
      </c>
      <c r="W65" s="4"/>
      <c r="X65" s="4"/>
      <c r="Y65" s="4"/>
      <c r="Z65" s="4" t="str">
        <f>IF(D65="","",IF(([1]AcumSYS!O62)=0," ",[1]AcumSYS!$A62*1))</f>
        <v xml:space="preserve"> </v>
      </c>
      <c r="AA65" s="4"/>
      <c r="AB65" s="4" t="str">
        <f>IF(D65="","",IF(([1]AcumSYS!I62+[1]AcumSYS!J62+[1]AcumSYS!K62+[1]AcumSYS!L62+[1]AcumSYS!M62+[1]AcumSYS!P62+[1]AcumSYS!Q62+[1]AcumSYS!R62+[1]AcumSYS!U62+[1]AcumSYS!V62+[1]AcumSYS!X62+[1]AcumSYS!Y62+[1]AcumSYS!Z62+[1]AcumSYS!AA62)=0,"",[1]AcumSYS!$A62*1))</f>
        <v/>
      </c>
      <c r="AC65" s="4"/>
      <c r="AD65" s="4" t="str">
        <f t="shared" si="2"/>
        <v>Recursos Humanos</v>
      </c>
      <c r="AE65" s="6">
        <v>44770</v>
      </c>
      <c r="AF65" s="6">
        <v>44770</v>
      </c>
      <c r="AG65" s="8" t="str">
        <f>IF(MID(E65,1,4)=MID(E64,1,4),"Modificacion en el trimestre",IF([1]AcumSYS!AP62=" "," ","Baja: " &amp;[1]AcumSYS!AP62))</f>
        <v xml:space="preserve"> </v>
      </c>
    </row>
    <row r="66" spans="1:33" x14ac:dyDescent="0.25">
      <c r="A66" s="4">
        <f>IF(D66= "", "",[1]AcumSYS!$B$2)</f>
        <v>2022</v>
      </c>
      <c r="B66" s="6">
        <f>IF(D66="","",+[1]AcumSYS!$D$2)</f>
        <v>44652</v>
      </c>
      <c r="C66" s="6">
        <f>IF(D66="","",+[1]AcumSYS!$E$2)</f>
        <v>44742</v>
      </c>
      <c r="D66" s="4" t="s">
        <v>90</v>
      </c>
      <c r="E66" s="7" t="str">
        <f>+[1]AcumSYS!A63</f>
        <v>018818</v>
      </c>
      <c r="F66" s="4" t="str">
        <f>IF(D66="","",+[1]AcumSYS!$E63)</f>
        <v>COORDINADOR DE OPERACION</v>
      </c>
      <c r="G66" s="4" t="str">
        <f>IF(D66="","",+[1]AcumSYS!$E63)</f>
        <v>COORDINADOR DE OPERACION</v>
      </c>
      <c r="H66" s="4" t="str">
        <f>IF(D66="","",+[1]AcumSYS!$AS63)</f>
        <v>OPERACION</v>
      </c>
      <c r="I66" s="4" t="str">
        <f>IF(D66="","",+[1]AcumSYS!$B63)</f>
        <v>Gustavo</v>
      </c>
      <c r="J66" s="4" t="str">
        <f>IF(D66="","",+[1]AcumSYS!$C63)</f>
        <v>Hernandez</v>
      </c>
      <c r="K66" s="4" t="str">
        <f>IF(D66="","",+[1]AcumSYS!$D63)</f>
        <v>Palacios</v>
      </c>
      <c r="L66" s="4" t="str">
        <f>IF(D66="","",IF([1]AcumSYS!$AQ63="F","Femenino","Masculino"))</f>
        <v>Masculino</v>
      </c>
      <c r="M66" s="4">
        <f>IF(D66="","",ROUND(SUM([1]AcumSYS!$F63:$AA63)/[1]AcumSYS!$C$2*28,2))</f>
        <v>32801.160000000003</v>
      </c>
      <c r="N66" s="4" t="str">
        <f t="shared" si="0"/>
        <v>Pesos Mexicanos</v>
      </c>
      <c r="O66" s="4">
        <f>IF(D66="","",(ROUND(SUM([1]AcumSYS!$F63:$AA63)/[1]AcumSYS!$C$2*28,2))-(ROUND(SUM([1]AcumSYS!$AB63:$AJ63)/[1]AcumSYS!$C$2*28,2)))</f>
        <v>10390.620000000003</v>
      </c>
      <c r="P66" s="4" t="str">
        <f t="shared" si="1"/>
        <v>Pesos Mexicanos</v>
      </c>
      <c r="Q66" s="4">
        <v>8</v>
      </c>
      <c r="R66" s="4"/>
      <c r="S66" s="4">
        <f>IF(D66="","",[1]AcumSYS!$A63*1)</f>
        <v>18818</v>
      </c>
      <c r="T66" s="4" t="str">
        <f>IF(([1]AcumSYS!N63)=0,"",[1]AcumSYS!$A63*1)</f>
        <v/>
      </c>
      <c r="U66" s="4" t="str">
        <f>IF(D66="","",IF(([1]AcumSYS!W63)=0,"",[1]AcumSYS!$A63*1))</f>
        <v/>
      </c>
      <c r="V66" s="9">
        <v>2711812</v>
      </c>
      <c r="W66" s="4"/>
      <c r="X66" s="4"/>
      <c r="Y66" s="4"/>
      <c r="Z66" s="4" t="str">
        <f>IF(D66="","",IF(([1]AcumSYS!O63)=0," ",[1]AcumSYS!$A63*1))</f>
        <v xml:space="preserve"> </v>
      </c>
      <c r="AA66" s="4"/>
      <c r="AB66" s="4" t="str">
        <f>IF(D66="","",IF(([1]AcumSYS!I63+[1]AcumSYS!J63+[1]AcumSYS!K63+[1]AcumSYS!L63+[1]AcumSYS!M63+[1]AcumSYS!P63+[1]AcumSYS!Q63+[1]AcumSYS!R63+[1]AcumSYS!U63+[1]AcumSYS!V63+[1]AcumSYS!X63+[1]AcumSYS!Y63+[1]AcumSYS!Z63+[1]AcumSYS!AA63)=0,"",[1]AcumSYS!$A63*1))</f>
        <v/>
      </c>
      <c r="AC66" s="4"/>
      <c r="AD66" s="4" t="str">
        <f t="shared" si="2"/>
        <v>Recursos Humanos</v>
      </c>
      <c r="AE66" s="6">
        <v>44770</v>
      </c>
      <c r="AF66" s="6">
        <v>44770</v>
      </c>
      <c r="AG66" s="8" t="str">
        <f>IF(MID(E66,1,4)=MID(E65,1,4),"Modificacion en el trimestre",IF([1]AcumSYS!AP63=" "," ","Baja: " &amp;[1]AcumSYS!AP63))</f>
        <v xml:space="preserve"> </v>
      </c>
    </row>
    <row r="67" spans="1:33" x14ac:dyDescent="0.25">
      <c r="A67" s="4">
        <f>IF(D67= "", "",[1]AcumSYS!$B$2)</f>
        <v>2022</v>
      </c>
      <c r="B67" s="6">
        <f>IF(D67="","",+[1]AcumSYS!$D$2)</f>
        <v>44652</v>
      </c>
      <c r="C67" s="6">
        <f>IF(D67="","",+[1]AcumSYS!$E$2)</f>
        <v>44742</v>
      </c>
      <c r="D67" s="4" t="str">
        <f>IF([1]AcumSYS!$AR64="","",IF([1]AcumSYS!$AR64="s","Empleado","Personal de Confianza"))</f>
        <v>Empleado</v>
      </c>
      <c r="E67" s="7" t="str">
        <f>+[1]AcumSYS!A64</f>
        <v>0189186</v>
      </c>
      <c r="F67" s="4" t="str">
        <f>IF(D67="","",+[1]AcumSYS!$E64)</f>
        <v>SERV GRALES OBRA  CHOFER</v>
      </c>
      <c r="G67" s="4" t="str">
        <f>IF(D67="","",+[1]AcumSYS!$E64)</f>
        <v>SERV GRALES OBRA  CHOFER</v>
      </c>
      <c r="H67" s="4" t="str">
        <f>IF(D67="","",+[1]AcumSYS!$AS64)</f>
        <v>OPERACION</v>
      </c>
      <c r="I67" s="4" t="str">
        <f>IF(D67="","",+[1]AcumSYS!$B64)</f>
        <v>Francisco Guadalupe</v>
      </c>
      <c r="J67" s="4" t="str">
        <f>IF(D67="","",+[1]AcumSYS!$C64)</f>
        <v>Parra</v>
      </c>
      <c r="K67" s="4" t="str">
        <f>IF(D67="","",+[1]AcumSYS!$D64)</f>
        <v>Vizcarra</v>
      </c>
      <c r="L67" s="4" t="str">
        <f>IF(D67="","",IF([1]AcumSYS!$AQ64="F","Femenino","Masculino"))</f>
        <v>Masculino</v>
      </c>
      <c r="M67" s="4">
        <f>IF(D67="","",ROUND(SUM([1]AcumSYS!$F64:$AA64)/[1]AcumSYS!$C$2*28,2))</f>
        <v>14251.93</v>
      </c>
      <c r="N67" s="4" t="str">
        <f t="shared" si="0"/>
        <v>Pesos Mexicanos</v>
      </c>
      <c r="O67" s="4">
        <f>IF(D67="","",(ROUND(SUM([1]AcumSYS!$F64:$AA64)/[1]AcumSYS!$C$2*28,2))-(ROUND(SUM([1]AcumSYS!$AB64:$AJ64)/[1]AcumSYS!$C$2*28,2)))</f>
        <v>10844.95</v>
      </c>
      <c r="P67" s="4" t="str">
        <f t="shared" si="1"/>
        <v>Pesos Mexicanos</v>
      </c>
      <c r="Q67" s="4">
        <v>8</v>
      </c>
      <c r="R67" s="4"/>
      <c r="S67" s="4">
        <f>IF(D67="","",[1]AcumSYS!$A64*1)</f>
        <v>189186</v>
      </c>
      <c r="T67" s="4" t="str">
        <f>IF(([1]AcumSYS!N64)=0,"",[1]AcumSYS!$A64*1)</f>
        <v/>
      </c>
      <c r="U67" s="4" t="str">
        <f>IF(D67="","",IF(([1]AcumSYS!W64)=0,"",[1]AcumSYS!$A64*1))</f>
        <v/>
      </c>
      <c r="V67" s="9">
        <v>2721812</v>
      </c>
      <c r="W67" s="4"/>
      <c r="X67" s="4"/>
      <c r="Y67" s="4"/>
      <c r="Z67" s="4" t="str">
        <f>IF(D67="","",IF(([1]AcumSYS!O64)=0," ",[1]AcumSYS!$A64*1))</f>
        <v xml:space="preserve"> </v>
      </c>
      <c r="AA67" s="4"/>
      <c r="AB67" s="4">
        <f>IF(D67="","",IF(([1]AcumSYS!I64+[1]AcumSYS!J64+[1]AcumSYS!K64+[1]AcumSYS!L64+[1]AcumSYS!M64+[1]AcumSYS!P64+[1]AcumSYS!Q64+[1]AcumSYS!R64+[1]AcumSYS!U64+[1]AcumSYS!V64+[1]AcumSYS!X64+[1]AcumSYS!Y64+[1]AcumSYS!Z64+[1]AcumSYS!AA64)=0,"",[1]AcumSYS!$A64*1))</f>
        <v>189186</v>
      </c>
      <c r="AC67" s="4"/>
      <c r="AD67" s="4" t="str">
        <f t="shared" si="2"/>
        <v>Recursos Humanos</v>
      </c>
      <c r="AE67" s="6">
        <v>44770</v>
      </c>
      <c r="AF67" s="6">
        <v>44770</v>
      </c>
      <c r="AG67" s="8" t="str">
        <f>IF(MID(E67,1,4)=MID(E66,1,4),"Modificacion en el trimestre",IF([1]AcumSYS!AP64=" "," ","Baja: " &amp;[1]AcumSYS!AP64))</f>
        <v xml:space="preserve"> </v>
      </c>
    </row>
    <row r="68" spans="1:33" x14ac:dyDescent="0.25">
      <c r="A68" s="4">
        <f>IF(D68= "", "",[1]AcumSYS!$B$2)</f>
        <v>2022</v>
      </c>
      <c r="B68" s="6">
        <f>IF(D68="","",+[1]AcumSYS!$D$2)</f>
        <v>44652</v>
      </c>
      <c r="C68" s="6">
        <f>IF(D68="","",+[1]AcumSYS!$E$2)</f>
        <v>44742</v>
      </c>
      <c r="D68" s="4" t="str">
        <f>IF([1]AcumSYS!$AR65="","",IF([1]AcumSYS!$AR65="s","Empleado","Personal de Confianza"))</f>
        <v>Empleado</v>
      </c>
      <c r="E68" s="7" t="str">
        <f>+[1]AcumSYS!A65</f>
        <v>01911822</v>
      </c>
      <c r="F68" s="4" t="str">
        <f>IF(D68="","",+[1]AcumSYS!$E65)</f>
        <v>OPERADOR DE RETROEXCAVADORA</v>
      </c>
      <c r="G68" s="4" t="str">
        <f>IF(D68="","",+[1]AcumSYS!$E65)</f>
        <v>OPERADOR DE RETROEXCAVADORA</v>
      </c>
      <c r="H68" s="4" t="str">
        <f>IF(D68="","",+[1]AcumSYS!$AS65)</f>
        <v>OPERACION</v>
      </c>
      <c r="I68" s="4" t="str">
        <f>IF(D68="","",+[1]AcumSYS!$B65)</f>
        <v>Homero</v>
      </c>
      <c r="J68" s="4" t="str">
        <f>IF(D68="","",+[1]AcumSYS!$C65)</f>
        <v>Pino</v>
      </c>
      <c r="K68" s="4" t="str">
        <f>IF(D68="","",+[1]AcumSYS!$D65)</f>
        <v>Estrella</v>
      </c>
      <c r="L68" s="4" t="str">
        <f>IF(D68="","",IF([1]AcumSYS!$AQ65="F","Femenino","Masculino"))</f>
        <v>Masculino</v>
      </c>
      <c r="M68" s="4">
        <f>IF(D68="","",ROUND(SUM([1]AcumSYS!$F65:$AA65)/[1]AcumSYS!$C$2*28,2))</f>
        <v>17409.099999999999</v>
      </c>
      <c r="N68" s="4" t="str">
        <f t="shared" si="0"/>
        <v>Pesos Mexicanos</v>
      </c>
      <c r="O68" s="4">
        <f>IF(D68="","",(ROUND(SUM([1]AcumSYS!$F65:$AA65)/[1]AcumSYS!$C$2*28,2))-(ROUND(SUM([1]AcumSYS!$AB65:$AJ65)/[1]AcumSYS!$C$2*28,2)))</f>
        <v>12248.529999999999</v>
      </c>
      <c r="P68" s="4" t="str">
        <f t="shared" si="1"/>
        <v>Pesos Mexicanos</v>
      </c>
      <c r="Q68" s="4">
        <v>8</v>
      </c>
      <c r="R68" s="4"/>
      <c r="S68" s="4">
        <f>IF(D68="","",[1]AcumSYS!$A65*1)</f>
        <v>1911822</v>
      </c>
      <c r="T68" s="4" t="str">
        <f>IF(([1]AcumSYS!N65)=0,"",[1]AcumSYS!$A65*1)</f>
        <v/>
      </c>
      <c r="U68" s="4" t="str">
        <f>IF(D68="","",IF(([1]AcumSYS!W65)=0,"",[1]AcumSYS!$A65*1))</f>
        <v/>
      </c>
      <c r="V68" s="9">
        <v>2741812</v>
      </c>
      <c r="W68" s="4"/>
      <c r="X68" s="4"/>
      <c r="Y68" s="4"/>
      <c r="Z68" s="4" t="str">
        <f>IF(D68="","",IF(([1]AcumSYS!O65)=0," ",[1]AcumSYS!$A65*1))</f>
        <v xml:space="preserve"> </v>
      </c>
      <c r="AA68" s="4"/>
      <c r="AB68" s="4">
        <f>IF(D68="","",IF(([1]AcumSYS!I65+[1]AcumSYS!J65+[1]AcumSYS!K65+[1]AcumSYS!L65+[1]AcumSYS!M65+[1]AcumSYS!P65+[1]AcumSYS!Q65+[1]AcumSYS!R65+[1]AcumSYS!U65+[1]AcumSYS!V65+[1]AcumSYS!X65+[1]AcumSYS!Y65+[1]AcumSYS!Z65+[1]AcumSYS!AA65)=0,"",[1]AcumSYS!$A65*1))</f>
        <v>1911822</v>
      </c>
      <c r="AC68" s="4"/>
      <c r="AD68" s="4" t="str">
        <f t="shared" si="2"/>
        <v>Recursos Humanos</v>
      </c>
      <c r="AE68" s="6">
        <v>44770</v>
      </c>
      <c r="AF68" s="6">
        <v>44770</v>
      </c>
      <c r="AG68" s="8" t="str">
        <f>IF(MID(E68,1,4)=MID(E67,1,4),"Modificacion en el trimestre",IF([1]AcumSYS!AP65=" "," ","Baja: " &amp;[1]AcumSYS!AP65))</f>
        <v xml:space="preserve"> </v>
      </c>
    </row>
    <row r="69" spans="1:33" x14ac:dyDescent="0.25">
      <c r="A69" s="4">
        <f>IF(D69= "", "",[1]AcumSYS!$B$2)</f>
        <v>2022</v>
      </c>
      <c r="B69" s="6">
        <f>IF(D69="","",+[1]AcumSYS!$D$2)</f>
        <v>44652</v>
      </c>
      <c r="C69" s="6">
        <f>IF(D69="","",+[1]AcumSYS!$E$2)</f>
        <v>44742</v>
      </c>
      <c r="D69" s="4" t="str">
        <f>IF([1]AcumSYS!$AR66="","",IF([1]AcumSYS!$AR66="s","Empleado","Personal de Confianza"))</f>
        <v>Empleado</v>
      </c>
      <c r="E69" s="7" t="str">
        <f>+[1]AcumSYS!A66</f>
        <v>0193189</v>
      </c>
      <c r="F69" s="4" t="str">
        <f>IF(D69="","",+[1]AcumSYS!$E66)</f>
        <v>VELADOR</v>
      </c>
      <c r="G69" s="4" t="str">
        <f>IF(D69="","",+[1]AcumSYS!$E66)</f>
        <v>VELADOR</v>
      </c>
      <c r="H69" s="4" t="str">
        <f>IF(D69="","",+[1]AcumSYS!$AS66)</f>
        <v>OPERACION</v>
      </c>
      <c r="I69" s="4" t="str">
        <f>IF(D69="","",+[1]AcumSYS!$B66)</f>
        <v>Gustavo</v>
      </c>
      <c r="J69" s="4" t="str">
        <f>IF(D69="","",+[1]AcumSYS!$C66)</f>
        <v>Castañeda</v>
      </c>
      <c r="K69" s="4" t="str">
        <f>IF(D69="","",+[1]AcumSYS!$D66)</f>
        <v>Enriquez</v>
      </c>
      <c r="L69" s="4" t="str">
        <f>IF(D69="","",IF([1]AcumSYS!$AQ66="F","Femenino","Masculino"))</f>
        <v>Masculino</v>
      </c>
      <c r="M69" s="4">
        <f>IF(D69="","",ROUND(SUM([1]AcumSYS!$F66:$AA66)/[1]AcumSYS!$C$2*28,2))</f>
        <v>16683.439999999999</v>
      </c>
      <c r="N69" s="4" t="str">
        <f t="shared" si="0"/>
        <v>Pesos Mexicanos</v>
      </c>
      <c r="O69" s="4">
        <f>IF(D69="","",(ROUND(SUM([1]AcumSYS!$F66:$AA66)/[1]AcumSYS!$C$2*28,2))-(ROUND(SUM([1]AcumSYS!$AB66:$AJ66)/[1]AcumSYS!$C$2*28,2)))</f>
        <v>7964.0199999999986</v>
      </c>
      <c r="P69" s="4" t="str">
        <f t="shared" si="1"/>
        <v>Pesos Mexicanos</v>
      </c>
      <c r="Q69" s="4">
        <v>8</v>
      </c>
      <c r="R69" s="4"/>
      <c r="S69" s="4">
        <f>IF(D69="","",[1]AcumSYS!$A66*1)</f>
        <v>193189</v>
      </c>
      <c r="T69" s="4" t="str">
        <f>IF(([1]AcumSYS!N66)=0,"",[1]AcumSYS!$A66*1)</f>
        <v/>
      </c>
      <c r="U69" s="4" t="str">
        <f>IF(D69="","",IF(([1]AcumSYS!W66)=0,"",[1]AcumSYS!$A66*1))</f>
        <v/>
      </c>
      <c r="V69" s="9">
        <v>1006192</v>
      </c>
      <c r="W69" s="4"/>
      <c r="X69" s="4"/>
      <c r="Y69" s="4"/>
      <c r="Z69" s="4" t="str">
        <f>IF(D69="","",IF(([1]AcumSYS!O66)=0," ",[1]AcumSYS!$A66*1))</f>
        <v xml:space="preserve"> </v>
      </c>
      <c r="AA69" s="4"/>
      <c r="AB69" s="4">
        <f>IF(D69="","",IF(([1]AcumSYS!I66+[1]AcumSYS!J66+[1]AcumSYS!K66+[1]AcumSYS!L66+[1]AcumSYS!M66+[1]AcumSYS!P66+[1]AcumSYS!Q66+[1]AcumSYS!R66+[1]AcumSYS!U66+[1]AcumSYS!V66+[1]AcumSYS!X66+[1]AcumSYS!Y66+[1]AcumSYS!Z66+[1]AcumSYS!AA66)=0,"",[1]AcumSYS!$A66*1))</f>
        <v>193189</v>
      </c>
      <c r="AC69" s="4"/>
      <c r="AD69" s="4" t="str">
        <f t="shared" si="2"/>
        <v>Recursos Humanos</v>
      </c>
      <c r="AE69" s="6">
        <v>44770</v>
      </c>
      <c r="AF69" s="6">
        <v>44770</v>
      </c>
      <c r="AG69" s="8" t="str">
        <f>IF(MID(E69,1,4)=MID(E68,1,4),"Modificacion en el trimestre",IF([1]AcumSYS!AP66=" "," ","Baja: " &amp;[1]AcumSYS!AP66))</f>
        <v xml:space="preserve"> </v>
      </c>
    </row>
    <row r="70" spans="1:33" x14ac:dyDescent="0.25">
      <c r="A70" s="4">
        <f>IF(D70= "", "",[1]AcumSYS!$B$2)</f>
        <v>2022</v>
      </c>
      <c r="B70" s="6">
        <f>IF(D70="","",+[1]AcumSYS!$D$2)</f>
        <v>44652</v>
      </c>
      <c r="C70" s="6">
        <f>IF(D70="","",+[1]AcumSYS!$E$2)</f>
        <v>44742</v>
      </c>
      <c r="D70" s="4" t="str">
        <f>IF([1]AcumSYS!$AR67="","",IF([1]AcumSYS!$AR67="s","Empleado","Personal de Confianza"))</f>
        <v>Empleado</v>
      </c>
      <c r="E70" s="7" t="str">
        <f>+[1]AcumSYS!A67</f>
        <v>01941814</v>
      </c>
      <c r="F70" s="4" t="str">
        <f>IF(D70="","",+[1]AcumSYS!$E67)</f>
        <v>AUXILIAR OFICINA OPERATIVA</v>
      </c>
      <c r="G70" s="4" t="str">
        <f>IF(D70="","",+[1]AcumSYS!$E67)</f>
        <v>AUXILIAR OFICINA OPERATIVA</v>
      </c>
      <c r="H70" s="4" t="str">
        <f>IF(D70="","",+[1]AcumSYS!$AS67)</f>
        <v>RECURSOS HUMANOS</v>
      </c>
      <c r="I70" s="4" t="str">
        <f>IF(D70="","",+[1]AcumSYS!$B67)</f>
        <v>Hilda Patricia</v>
      </c>
      <c r="J70" s="4" t="str">
        <f>IF(D70="","",+[1]AcumSYS!$C67)</f>
        <v>Aguiar</v>
      </c>
      <c r="K70" s="4" t="str">
        <f>IF(D70="","",+[1]AcumSYS!$D67)</f>
        <v>Sandoval</v>
      </c>
      <c r="L70" s="4" t="str">
        <f>IF(D70="","",IF([1]AcumSYS!$AQ67="F","Femenino","Masculino"))</f>
        <v>Femenino</v>
      </c>
      <c r="M70" s="4">
        <f>IF(D70="","",ROUND(SUM([1]AcumSYS!$F67:$AA67)/[1]AcumSYS!$C$2*28,2))</f>
        <v>14180.84</v>
      </c>
      <c r="N70" s="4" t="str">
        <f t="shared" si="0"/>
        <v>Pesos Mexicanos</v>
      </c>
      <c r="O70" s="4">
        <f>IF(D70="","",(ROUND(SUM([1]AcumSYS!$F67:$AA67)/[1]AcumSYS!$C$2*28,2))-(ROUND(SUM([1]AcumSYS!$AB67:$AJ67)/[1]AcumSYS!$C$2*28,2)))</f>
        <v>7614.56</v>
      </c>
      <c r="P70" s="4" t="str">
        <f t="shared" si="1"/>
        <v>Pesos Mexicanos</v>
      </c>
      <c r="Q70" s="4">
        <v>8</v>
      </c>
      <c r="R70" s="4"/>
      <c r="S70" s="4">
        <f>IF(D70="","",[1]AcumSYS!$A67*1)</f>
        <v>1941814</v>
      </c>
      <c r="T70" s="4" t="str">
        <f>IF(([1]AcumSYS!N67)=0,"",[1]AcumSYS!$A67*1)</f>
        <v/>
      </c>
      <c r="U70" s="4" t="str">
        <f>IF(D70="","",IF(([1]AcumSYS!W67)=0,"",[1]AcumSYS!$A67*1))</f>
        <v/>
      </c>
      <c r="V70" s="4" t="str">
        <f>IF(D70="","",IF(([1]AcumSYS!S67+[1]AcumSYS!T67)=0,"",[1]AcumSYS!$A67*1))</f>
        <v/>
      </c>
      <c r="W70" s="4"/>
      <c r="X70" s="4"/>
      <c r="Y70" s="4"/>
      <c r="Z70" s="4" t="str">
        <f>IF(D70="","",IF(([1]AcumSYS!O67)=0," ",[1]AcumSYS!$A67*1))</f>
        <v xml:space="preserve"> </v>
      </c>
      <c r="AA70" s="4"/>
      <c r="AB70" s="4" t="str">
        <f>IF(D70="","",IF(([1]AcumSYS!I67+[1]AcumSYS!J67+[1]AcumSYS!K67+[1]AcumSYS!L67+[1]AcumSYS!M67+[1]AcumSYS!P67+[1]AcumSYS!Q67+[1]AcumSYS!R67+[1]AcumSYS!U67+[1]AcumSYS!V67+[1]AcumSYS!X67+[1]AcumSYS!Y67+[1]AcumSYS!Z67+[1]AcumSYS!AA67)=0,"",[1]AcumSYS!$A67*1))</f>
        <v/>
      </c>
      <c r="AC70" s="4"/>
      <c r="AD70" s="4" t="str">
        <f t="shared" si="2"/>
        <v>Recursos Humanos</v>
      </c>
      <c r="AE70" s="6">
        <v>44770</v>
      </c>
      <c r="AF70" s="6">
        <v>44770</v>
      </c>
      <c r="AG70" s="8" t="str">
        <f>IF(MID(E70,1,4)=MID(E69,1,4),"Modificacion en el trimestre",IF([1]AcumSYS!AP67=" "," ","Baja: " &amp;[1]AcumSYS!AP67))</f>
        <v xml:space="preserve"> </v>
      </c>
    </row>
    <row r="71" spans="1:33" x14ac:dyDescent="0.25">
      <c r="A71" s="4">
        <f>IF(D71= "", "",[1]AcumSYS!$B$2)</f>
        <v>2022</v>
      </c>
      <c r="B71" s="6">
        <f>IF(D71="","",+[1]AcumSYS!$D$2)</f>
        <v>44652</v>
      </c>
      <c r="C71" s="6">
        <f>IF(D71="","",+[1]AcumSYS!$E$2)</f>
        <v>44742</v>
      </c>
      <c r="D71" s="4" t="str">
        <f>IF([1]AcumSYS!$AR68="","",IF([1]AcumSYS!$AR68="s","Empleado","Personal de Confianza"))</f>
        <v>Empleado</v>
      </c>
      <c r="E71" s="7" t="str">
        <f>+[1]AcumSYS!A68</f>
        <v>0195182</v>
      </c>
      <c r="F71" s="4" t="str">
        <f>IF(D71="","",+[1]AcumSYS!$E68)</f>
        <v>ENCARGADO DE INSTALACION</v>
      </c>
      <c r="G71" s="4" t="str">
        <f>IF(D71="","",+[1]AcumSYS!$E68)</f>
        <v>ENCARGADO DE INSTALACION</v>
      </c>
      <c r="H71" s="4" t="str">
        <f>IF(D71="","",+[1]AcumSYS!$AS68)</f>
        <v>OPERACION</v>
      </c>
      <c r="I71" s="4" t="str">
        <f>IF(D71="","",+[1]AcumSYS!$B68)</f>
        <v>Marco Antonio</v>
      </c>
      <c r="J71" s="4" t="str">
        <f>IF(D71="","",+[1]AcumSYS!$C68)</f>
        <v>Cusivichan</v>
      </c>
      <c r="K71" s="4" t="str">
        <f>IF(D71="","",+[1]AcumSYS!$D68)</f>
        <v>Nogales</v>
      </c>
      <c r="L71" s="4" t="str">
        <f>IF(D71="","",IF([1]AcumSYS!$AQ68="F","Femenino","Masculino"))</f>
        <v>Masculino</v>
      </c>
      <c r="M71" s="4">
        <f>IF(D71="","",ROUND(SUM([1]AcumSYS!$F68:$AA68)/[1]AcumSYS!$C$2*28,2))</f>
        <v>13527.01</v>
      </c>
      <c r="N71" s="4" t="str">
        <f t="shared" si="0"/>
        <v>Pesos Mexicanos</v>
      </c>
      <c r="O71" s="4">
        <f>IF(D71="","",(ROUND(SUM([1]AcumSYS!$F68:$AA68)/[1]AcumSYS!$C$2*28,2))-(ROUND(SUM([1]AcumSYS!$AB68:$AJ68)/[1]AcumSYS!$C$2*28,2)))</f>
        <v>11044.14</v>
      </c>
      <c r="P71" s="4" t="str">
        <f t="shared" si="1"/>
        <v>Pesos Mexicanos</v>
      </c>
      <c r="Q71" s="4">
        <v>8</v>
      </c>
      <c r="R71" s="4"/>
      <c r="S71" s="4">
        <f>IF(D71="","",[1]AcumSYS!$A68*1)</f>
        <v>195182</v>
      </c>
      <c r="T71" s="4" t="str">
        <f>IF(([1]AcumSYS!N68)=0,"",[1]AcumSYS!$A68*1)</f>
        <v/>
      </c>
      <c r="U71" s="4" t="str">
        <f>IF(D71="","",IF(([1]AcumSYS!W68)=0,"",[1]AcumSYS!$A68*1))</f>
        <v/>
      </c>
      <c r="V71" s="4" t="str">
        <f>IF(D71="","",IF(([1]AcumSYS!S68+[1]AcumSYS!T68)=0,"",[1]AcumSYS!$A68*1))</f>
        <v/>
      </c>
      <c r="W71" s="4"/>
      <c r="X71" s="4"/>
      <c r="Y71" s="4"/>
      <c r="Z71" s="4" t="str">
        <f>IF(D71="","",IF(([1]AcumSYS!O68)=0," ",[1]AcumSYS!$A68*1))</f>
        <v xml:space="preserve"> </v>
      </c>
      <c r="AA71" s="4"/>
      <c r="AB71" s="4">
        <f>IF(D71="","",IF(([1]AcumSYS!I68+[1]AcumSYS!J68+[1]AcumSYS!K68+[1]AcumSYS!L68+[1]AcumSYS!M68+[1]AcumSYS!P68+[1]AcumSYS!Q68+[1]AcumSYS!R68+[1]AcumSYS!U68+[1]AcumSYS!V68+[1]AcumSYS!X68+[1]AcumSYS!Y68+[1]AcumSYS!Z68+[1]AcumSYS!AA68)=0,"",[1]AcumSYS!$A68*1))</f>
        <v>195182</v>
      </c>
      <c r="AC71" s="4"/>
      <c r="AD71" s="4" t="str">
        <f t="shared" si="2"/>
        <v>Recursos Humanos</v>
      </c>
      <c r="AE71" s="6">
        <v>44770</v>
      </c>
      <c r="AF71" s="6">
        <v>44770</v>
      </c>
      <c r="AG71" s="8" t="str">
        <f>IF(MID(E71,1,4)=MID(E70,1,4),"Modificacion en el trimestre",IF([1]AcumSYS!AP68=" "," ","Baja: " &amp;[1]AcumSYS!AP68))</f>
        <v xml:space="preserve"> </v>
      </c>
    </row>
    <row r="72" spans="1:33" x14ac:dyDescent="0.25">
      <c r="A72" s="4">
        <f>IF(D72= "", "",[1]AcumSYS!$B$2)</f>
        <v>2022</v>
      </c>
      <c r="B72" s="6">
        <f>IF(D72="","",+[1]AcumSYS!$D$2)</f>
        <v>44652</v>
      </c>
      <c r="C72" s="6">
        <f>IF(D72="","",+[1]AcumSYS!$E$2)</f>
        <v>44742</v>
      </c>
      <c r="D72" s="4" t="str">
        <f>IF([1]AcumSYS!$AR69="","",IF([1]AcumSYS!$AR69="s","Empleado","Personal de Confianza"))</f>
        <v>Empleado</v>
      </c>
      <c r="E72" s="7" t="str">
        <f>+[1]AcumSYS!A69</f>
        <v>0196132</v>
      </c>
      <c r="F72" s="4" t="str">
        <f>IF(D72="","",+[1]AcumSYS!$E69)</f>
        <v>ENCARGADO DE LIMPIEZA</v>
      </c>
      <c r="G72" s="4" t="str">
        <f>IF(D72="","",+[1]AcumSYS!$E69)</f>
        <v>ENCARGADO DE LIMPIEZA</v>
      </c>
      <c r="H72" s="4" t="str">
        <f>IF(D72="","",+[1]AcumSYS!$AS69)</f>
        <v>RECURSOS HUMANOS</v>
      </c>
      <c r="I72" s="4" t="str">
        <f>IF(D72="","",+[1]AcumSYS!$B69)</f>
        <v>Gildardo</v>
      </c>
      <c r="J72" s="4" t="str">
        <f>IF(D72="","",+[1]AcumSYS!$C69)</f>
        <v>Osuna</v>
      </c>
      <c r="K72" s="4" t="str">
        <f>IF(D72="","",+[1]AcumSYS!$D69)</f>
        <v>Celaya</v>
      </c>
      <c r="L72" s="4" t="str">
        <f>IF(D72="","",IF([1]AcumSYS!$AQ69="F","Femenino","Masculino"))</f>
        <v>Masculino</v>
      </c>
      <c r="M72" s="4">
        <f>IF(D72="","",ROUND(SUM([1]AcumSYS!$F69:$AA69)/[1]AcumSYS!$C$2*28,2))</f>
        <v>15409.68</v>
      </c>
      <c r="N72" s="4" t="str">
        <f t="shared" si="0"/>
        <v>Pesos Mexicanos</v>
      </c>
      <c r="O72" s="4">
        <f>IF(D72="","",(ROUND(SUM([1]AcumSYS!$F69:$AA69)/[1]AcumSYS!$C$2*28,2))-(ROUND(SUM([1]AcumSYS!$AB69:$AJ69)/[1]AcumSYS!$C$2*28,2)))</f>
        <v>8989.7099999999991</v>
      </c>
      <c r="P72" s="4" t="str">
        <f t="shared" si="1"/>
        <v>Pesos Mexicanos</v>
      </c>
      <c r="Q72" s="4">
        <v>8</v>
      </c>
      <c r="R72" s="4"/>
      <c r="S72" s="4">
        <f>IF(D72="","",[1]AcumSYS!$A69*1)</f>
        <v>196132</v>
      </c>
      <c r="T72" s="4" t="str">
        <f>IF(([1]AcumSYS!N69)=0,"",[1]AcumSYS!$A69*1)</f>
        <v/>
      </c>
      <c r="U72" s="4" t="str">
        <f>IF(D72="","",IF(([1]AcumSYS!W69)=0,"",[1]AcumSYS!$A69*1))</f>
        <v/>
      </c>
      <c r="V72" s="4" t="str">
        <f>IF(D72="","",IF(([1]AcumSYS!S69+[1]AcumSYS!T69)=0,"",[1]AcumSYS!$A69*1))</f>
        <v/>
      </c>
      <c r="W72" s="4"/>
      <c r="X72" s="4"/>
      <c r="Y72" s="4"/>
      <c r="Z72" s="4" t="str">
        <f>IF(D72="","",IF(([1]AcumSYS!O69)=0," ",[1]AcumSYS!$A69*1))</f>
        <v xml:space="preserve"> </v>
      </c>
      <c r="AA72" s="4"/>
      <c r="AB72" s="4">
        <f>IF(D72="","",IF(([1]AcumSYS!I69+[1]AcumSYS!J69+[1]AcumSYS!K69+[1]AcumSYS!L69+[1]AcumSYS!M69+[1]AcumSYS!P69+[1]AcumSYS!Q69+[1]AcumSYS!R69+[1]AcumSYS!U69+[1]AcumSYS!V69+[1]AcumSYS!X69+[1]AcumSYS!Y69+[1]AcumSYS!Z69+[1]AcumSYS!AA69)=0,"",[1]AcumSYS!$A69*1))</f>
        <v>196132</v>
      </c>
      <c r="AC72" s="4"/>
      <c r="AD72" s="4" t="str">
        <f t="shared" si="2"/>
        <v>Recursos Humanos</v>
      </c>
      <c r="AE72" s="6">
        <v>44770</v>
      </c>
      <c r="AF72" s="6">
        <v>44770</v>
      </c>
      <c r="AG72" s="8" t="str">
        <f>IF(MID(E72,1,4)=MID(E71,1,4),"Modificacion en el trimestre",IF([1]AcumSYS!AP69=" "," ","Baja: " &amp;[1]AcumSYS!AP69))</f>
        <v xml:space="preserve"> </v>
      </c>
    </row>
    <row r="73" spans="1:33" x14ac:dyDescent="0.25">
      <c r="A73" s="4">
        <f>IF(D73= "", "",[1]AcumSYS!$B$2)</f>
        <v>2022</v>
      </c>
      <c r="B73" s="6">
        <f>IF(D73="","",+[1]AcumSYS!$D$2)</f>
        <v>44652</v>
      </c>
      <c r="C73" s="6">
        <f>IF(D73="","",+[1]AcumSYS!$E$2)</f>
        <v>44742</v>
      </c>
      <c r="D73" s="4" t="s">
        <v>90</v>
      </c>
      <c r="E73" s="7" t="str">
        <f>+[1]AcumSYS!A70</f>
        <v>0199146</v>
      </c>
      <c r="F73" s="4" t="str">
        <f>IF(D73="","",+[1]AcumSYS!$E70)</f>
        <v>LECTURISTA COORDINADOR</v>
      </c>
      <c r="G73" s="4" t="str">
        <f>IF(D73="","",+[1]AcumSYS!$E70)</f>
        <v>LECTURISTA COORDINADOR</v>
      </c>
      <c r="H73" s="4" t="str">
        <f>IF(D73="","",+[1]AcumSYS!$AS70)</f>
        <v>COMERCIAL</v>
      </c>
      <c r="I73" s="4" t="str">
        <f>IF(D73="","",+[1]AcumSYS!$B70)</f>
        <v>Damian Lee</v>
      </c>
      <c r="J73" s="4" t="str">
        <f>IF(D73="","",+[1]AcumSYS!$C70)</f>
        <v>Donn</v>
      </c>
      <c r="K73" s="4" t="str">
        <f>IF(D73="","",+[1]AcumSYS!$D70)</f>
        <v>Nuñez</v>
      </c>
      <c r="L73" s="4" t="str">
        <f>IF(D73="","",IF([1]AcumSYS!$AQ70="F","Femenino","Masculino"))</f>
        <v>Masculino</v>
      </c>
      <c r="M73" s="4">
        <f>IF(D73="","",ROUND(SUM([1]AcumSYS!$F70:$AA70)/[1]AcumSYS!$C$2*28,2))</f>
        <v>23782.52</v>
      </c>
      <c r="N73" s="4" t="str">
        <f t="shared" ref="N73:N136" si="3">IF(D73="","","Pesos Mexicanos")</f>
        <v>Pesos Mexicanos</v>
      </c>
      <c r="O73" s="4">
        <f>IF(D73="","",(ROUND(SUM([1]AcumSYS!$F70:$AA70)/[1]AcumSYS!$C$2*28,2))-(ROUND(SUM([1]AcumSYS!$AB70:$AJ70)/[1]AcumSYS!$C$2*28,2)))</f>
        <v>12887.77</v>
      </c>
      <c r="P73" s="4" t="str">
        <f t="shared" ref="P73:P136" si="4">IF(D73="","","Pesos Mexicanos")</f>
        <v>Pesos Mexicanos</v>
      </c>
      <c r="Q73" s="4">
        <v>8</v>
      </c>
      <c r="R73" s="4"/>
      <c r="S73" s="4">
        <f>IF(D73="","",[1]AcumSYS!$A70*1)</f>
        <v>199146</v>
      </c>
      <c r="T73" s="4" t="str">
        <f>IF(([1]AcumSYS!N70)=0,"",[1]AcumSYS!$A70*1)</f>
        <v/>
      </c>
      <c r="U73" s="4" t="str">
        <f>IF(D73="","",IF(([1]AcumSYS!W70)=0,"",[1]AcumSYS!$A70*1))</f>
        <v/>
      </c>
      <c r="V73" s="4" t="str">
        <f>IF(D73="","",IF(([1]AcumSYS!S70+[1]AcumSYS!T70)=0,"",[1]AcumSYS!$A70*1))</f>
        <v/>
      </c>
      <c r="W73" s="4"/>
      <c r="X73" s="4"/>
      <c r="Y73" s="4"/>
      <c r="Z73" s="4" t="str">
        <f>IF(D73="","",IF(([1]AcumSYS!O70)=0," ",[1]AcumSYS!$A70*1))</f>
        <v xml:space="preserve"> </v>
      </c>
      <c r="AA73" s="4"/>
      <c r="AB73" s="4">
        <f>IF(D73="","",IF(([1]AcumSYS!I70+[1]AcumSYS!J70+[1]AcumSYS!K70+[1]AcumSYS!L70+[1]AcumSYS!M70+[1]AcumSYS!P70+[1]AcumSYS!Q70+[1]AcumSYS!R70+[1]AcumSYS!U70+[1]AcumSYS!V70+[1]AcumSYS!X70+[1]AcumSYS!Y70+[1]AcumSYS!Z70+[1]AcumSYS!AA70)=0,"",[1]AcumSYS!$A70*1))</f>
        <v>199146</v>
      </c>
      <c r="AC73" s="4"/>
      <c r="AD73" s="4" t="str">
        <f t="shared" ref="AD73:AD136" si="5">IF(D73="","","Recursos Humanos")</f>
        <v>Recursos Humanos</v>
      </c>
      <c r="AE73" s="6">
        <v>44770</v>
      </c>
      <c r="AF73" s="6">
        <v>44770</v>
      </c>
      <c r="AG73" s="8" t="str">
        <f>IF(MID(E73,1,4)=MID(E72,1,4),"Modificacion en el trimestre",IF([1]AcumSYS!AP70=" "," ","Baja: " &amp;[1]AcumSYS!AP70))</f>
        <v xml:space="preserve"> </v>
      </c>
    </row>
    <row r="74" spans="1:33" x14ac:dyDescent="0.25">
      <c r="A74" s="4">
        <f>IF(D74= "", "",[1]AcumSYS!$B$2)</f>
        <v>2022</v>
      </c>
      <c r="B74" s="6">
        <f>IF(D74="","",+[1]AcumSYS!$D$2)</f>
        <v>44652</v>
      </c>
      <c r="C74" s="6">
        <f>IF(D74="","",+[1]AcumSYS!$E$2)</f>
        <v>44742</v>
      </c>
      <c r="D74" s="4" t="s">
        <v>90</v>
      </c>
      <c r="E74" s="7" t="str">
        <f>+[1]AcumSYS!A71</f>
        <v>0201161</v>
      </c>
      <c r="F74" s="4" t="str">
        <f>IF(D74="","",+[1]AcumSYS!$E71)</f>
        <v>SUPERVISOR DE OBRA</v>
      </c>
      <c r="G74" s="4" t="str">
        <f>IF(D74="","",+[1]AcumSYS!$E71)</f>
        <v>SUPERVISOR DE OBRA</v>
      </c>
      <c r="H74" s="4" t="str">
        <f>IF(D74="","",+[1]AcumSYS!$AS71)</f>
        <v>TECNICO</v>
      </c>
      <c r="I74" s="4" t="str">
        <f>IF(D74="","",+[1]AcumSYS!$B71)</f>
        <v>Edgardo</v>
      </c>
      <c r="J74" s="4" t="str">
        <f>IF(D74="","",+[1]AcumSYS!$C71)</f>
        <v>Bernal</v>
      </c>
      <c r="K74" s="4" t="str">
        <f>IF(D74="","",+[1]AcumSYS!$D71)</f>
        <v>Preciado</v>
      </c>
      <c r="L74" s="4" t="str">
        <f>IF(D74="","",IF([1]AcumSYS!$AQ71="F","Femenino","Masculino"))</f>
        <v>Masculino</v>
      </c>
      <c r="M74" s="4">
        <f>IF(D74="","",ROUND(SUM([1]AcumSYS!$F71:$AA71)/[1]AcumSYS!$C$2*28,2))</f>
        <v>31646.54</v>
      </c>
      <c r="N74" s="4" t="str">
        <f t="shared" si="3"/>
        <v>Pesos Mexicanos</v>
      </c>
      <c r="O74" s="4">
        <f>IF(D74="","",(ROUND(SUM([1]AcumSYS!$F71:$AA71)/[1]AcumSYS!$C$2*28,2))-(ROUND(SUM([1]AcumSYS!$AB71:$AJ71)/[1]AcumSYS!$C$2*28,2)))</f>
        <v>19602.68</v>
      </c>
      <c r="P74" s="4" t="str">
        <f t="shared" si="4"/>
        <v>Pesos Mexicanos</v>
      </c>
      <c r="Q74" s="4">
        <v>8</v>
      </c>
      <c r="R74" s="4"/>
      <c r="S74" s="4">
        <f>IF(D74="","",[1]AcumSYS!$A71*1)</f>
        <v>201161</v>
      </c>
      <c r="T74" s="4" t="str">
        <f>IF(([1]AcumSYS!N71)=0,"",[1]AcumSYS!$A71*1)</f>
        <v/>
      </c>
      <c r="U74" s="4" t="str">
        <f>IF(D74="","",IF(([1]AcumSYS!W71)=0,"",[1]AcumSYS!$A71*1))</f>
        <v/>
      </c>
      <c r="V74" s="4" t="str">
        <f>IF(D74="","",IF(([1]AcumSYS!S71+[1]AcumSYS!T71)=0,"",[1]AcumSYS!$A71*1))</f>
        <v/>
      </c>
      <c r="W74" s="4"/>
      <c r="X74" s="4"/>
      <c r="Y74" s="4"/>
      <c r="Z74" s="4" t="str">
        <f>IF(D74="","",IF(([1]AcumSYS!O71)=0," ",[1]AcumSYS!$A71*1))</f>
        <v xml:space="preserve"> </v>
      </c>
      <c r="AA74" s="4"/>
      <c r="AB74" s="4" t="str">
        <f>IF(D74="","",IF(([1]AcumSYS!I71+[1]AcumSYS!J71+[1]AcumSYS!K71+[1]AcumSYS!L71+[1]AcumSYS!M71+[1]AcumSYS!P71+[1]AcumSYS!Q71+[1]AcumSYS!R71+[1]AcumSYS!U71+[1]AcumSYS!V71+[1]AcumSYS!X71+[1]AcumSYS!Y71+[1]AcumSYS!Z71+[1]AcumSYS!AA71)=0,"",[1]AcumSYS!$A71*1))</f>
        <v/>
      </c>
      <c r="AC74" s="4"/>
      <c r="AD74" s="4" t="str">
        <f t="shared" si="5"/>
        <v>Recursos Humanos</v>
      </c>
      <c r="AE74" s="6">
        <v>44770</v>
      </c>
      <c r="AF74" s="6">
        <v>44770</v>
      </c>
      <c r="AG74" s="8" t="str">
        <f>IF(MID(E74,1,4)=MID(E73,1,4),"Modificacion en el trimestre",IF([1]AcumSYS!AP71=" "," ","Baja: " &amp;[1]AcumSYS!AP71))</f>
        <v xml:space="preserve"> </v>
      </c>
    </row>
    <row r="75" spans="1:33" x14ac:dyDescent="0.25">
      <c r="A75" s="4">
        <f>IF(D75= "", "",[1]AcumSYS!$B$2)</f>
        <v>2022</v>
      </c>
      <c r="B75" s="6">
        <f>IF(D75="","",+[1]AcumSYS!$D$2)</f>
        <v>44652</v>
      </c>
      <c r="C75" s="6">
        <f>IF(D75="","",+[1]AcumSYS!$E$2)</f>
        <v>44742</v>
      </c>
      <c r="D75" s="4" t="str">
        <f>IF([1]AcumSYS!$AR72="","",IF([1]AcumSYS!$AR72="s","Empleado","Personal de Confianza"))</f>
        <v>Empleado</v>
      </c>
      <c r="E75" s="7" t="str">
        <f>+[1]AcumSYS!A72</f>
        <v>0203811</v>
      </c>
      <c r="F75" s="4" t="str">
        <f>IF(D75="","",+[1]AcumSYS!$E72)</f>
        <v>MECANICO</v>
      </c>
      <c r="G75" s="4" t="str">
        <f>IF(D75="","",+[1]AcumSYS!$E72)</f>
        <v>MECANICO</v>
      </c>
      <c r="H75" s="4" t="str">
        <f>IF(D75="","",+[1]AcumSYS!$AS72)</f>
        <v>OPERACION</v>
      </c>
      <c r="I75" s="4" t="str">
        <f>IF(D75="","",+[1]AcumSYS!$B72)</f>
        <v>Gibran Rodrigo</v>
      </c>
      <c r="J75" s="4" t="str">
        <f>IF(D75="","",+[1]AcumSYS!$C72)</f>
        <v>Parra</v>
      </c>
      <c r="K75" s="4" t="str">
        <f>IF(D75="","",+[1]AcumSYS!$D72)</f>
        <v>Vizcarra</v>
      </c>
      <c r="L75" s="4" t="str">
        <f>IF(D75="","",IF([1]AcumSYS!$AQ72="F","Femenino","Masculino"))</f>
        <v>Masculino</v>
      </c>
      <c r="M75" s="4">
        <f>IF(D75="","",ROUND(SUM([1]AcumSYS!$F72:$AA72)/[1]AcumSYS!$C$2*28,2))</f>
        <v>14821.69</v>
      </c>
      <c r="N75" s="4" t="str">
        <f t="shared" si="3"/>
        <v>Pesos Mexicanos</v>
      </c>
      <c r="O75" s="4">
        <f>IF(D75="","",(ROUND(SUM([1]AcumSYS!$F72:$AA72)/[1]AcumSYS!$C$2*28,2))-(ROUND(SUM([1]AcumSYS!$AB72:$AJ72)/[1]AcumSYS!$C$2*28,2)))</f>
        <v>6125.3100000000013</v>
      </c>
      <c r="P75" s="4" t="str">
        <f t="shared" si="4"/>
        <v>Pesos Mexicanos</v>
      </c>
      <c r="Q75" s="4">
        <v>8</v>
      </c>
      <c r="R75" s="4"/>
      <c r="S75" s="4">
        <f>IF(D75="","",[1]AcumSYS!$A72*1)</f>
        <v>203811</v>
      </c>
      <c r="T75" s="4" t="str">
        <f>IF(([1]AcumSYS!N72)=0,"",[1]AcumSYS!$A72*1)</f>
        <v/>
      </c>
      <c r="U75" s="4" t="str">
        <f>IF(D75="","",IF(([1]AcumSYS!W72)=0,"",[1]AcumSYS!$A72*1))</f>
        <v/>
      </c>
      <c r="V75" s="4" t="str">
        <f>IF(D75="","",IF(([1]AcumSYS!S72+[1]AcumSYS!T72)=0,"",[1]AcumSYS!$A72*1))</f>
        <v/>
      </c>
      <c r="W75" s="4"/>
      <c r="X75" s="4"/>
      <c r="Y75" s="4"/>
      <c r="Z75" s="4" t="str">
        <f>IF(D75="","",IF(([1]AcumSYS!O72)=0," ",[1]AcumSYS!$A72*1))</f>
        <v xml:space="preserve"> </v>
      </c>
      <c r="AA75" s="4"/>
      <c r="AB75" s="4">
        <f>IF(D75="","",IF(([1]AcumSYS!I72+[1]AcumSYS!J72+[1]AcumSYS!K72+[1]AcumSYS!L72+[1]AcumSYS!M72+[1]AcumSYS!P72+[1]AcumSYS!Q72+[1]AcumSYS!R72+[1]AcumSYS!U72+[1]AcumSYS!V72+[1]AcumSYS!X72+[1]AcumSYS!Y72+[1]AcumSYS!Z72+[1]AcumSYS!AA72)=0,"",[1]AcumSYS!$A72*1))</f>
        <v>203811</v>
      </c>
      <c r="AC75" s="4"/>
      <c r="AD75" s="4" t="str">
        <f t="shared" si="5"/>
        <v>Recursos Humanos</v>
      </c>
      <c r="AE75" s="6">
        <v>44770</v>
      </c>
      <c r="AF75" s="6">
        <v>44770</v>
      </c>
      <c r="AG75" s="8" t="str">
        <f>IF(MID(E75,1,4)=MID(E74,1,4),"Modificacion en el trimestre",IF([1]AcumSYS!AP72=" "," ","Baja: " &amp;[1]AcumSYS!AP72))</f>
        <v xml:space="preserve"> </v>
      </c>
    </row>
    <row r="76" spans="1:33" x14ac:dyDescent="0.25">
      <c r="A76" s="4">
        <f>IF(D76= "", "",[1]AcumSYS!$B$2)</f>
        <v>2022</v>
      </c>
      <c r="B76" s="6">
        <f>IF(D76="","",+[1]AcumSYS!$D$2)</f>
        <v>44652</v>
      </c>
      <c r="C76" s="6">
        <f>IF(D76="","",+[1]AcumSYS!$E$2)</f>
        <v>44742</v>
      </c>
      <c r="D76" s="4" t="str">
        <f>IF([1]AcumSYS!$AR73="","",IF([1]AcumSYS!$AR73="s","Empleado","Personal de Confianza"))</f>
        <v>Empleado</v>
      </c>
      <c r="E76" s="7" t="str">
        <f>+[1]AcumSYS!A73</f>
        <v>02041822</v>
      </c>
      <c r="F76" s="4" t="str">
        <f>IF(D76="","",+[1]AcumSYS!$E73)</f>
        <v>OPERADOR DE RETROEXCAVADORA</v>
      </c>
      <c r="G76" s="4" t="str">
        <f>IF(D76="","",+[1]AcumSYS!$E73)</f>
        <v>OPERADOR DE RETROEXCAVADORA</v>
      </c>
      <c r="H76" s="4" t="str">
        <f>IF(D76="","",+[1]AcumSYS!$AS73)</f>
        <v>OPERACION</v>
      </c>
      <c r="I76" s="4" t="str">
        <f>IF(D76="","",+[1]AcumSYS!$B73)</f>
        <v>Omar Fernando</v>
      </c>
      <c r="J76" s="4" t="str">
        <f>IF(D76="","",+[1]AcumSYS!$C73)</f>
        <v>Quijas</v>
      </c>
      <c r="K76" s="4" t="str">
        <f>IF(D76="","",+[1]AcumSYS!$D73)</f>
        <v>Nogales</v>
      </c>
      <c r="L76" s="4" t="str">
        <f>IF(D76="","",IF([1]AcumSYS!$AQ73="F","Femenino","Masculino"))</f>
        <v>Masculino</v>
      </c>
      <c r="M76" s="4">
        <f>IF(D76="","",ROUND(SUM([1]AcumSYS!$F73:$AA73)/[1]AcumSYS!$C$2*28,2))</f>
        <v>16165.73</v>
      </c>
      <c r="N76" s="4" t="str">
        <f t="shared" si="3"/>
        <v>Pesos Mexicanos</v>
      </c>
      <c r="O76" s="4">
        <f>IF(D76="","",(ROUND(SUM([1]AcumSYS!$F73:$AA73)/[1]AcumSYS!$C$2*28,2))-(ROUND(SUM([1]AcumSYS!$AB73:$AJ73)/[1]AcumSYS!$C$2*28,2)))</f>
        <v>12291.58</v>
      </c>
      <c r="P76" s="4" t="str">
        <f t="shared" si="4"/>
        <v>Pesos Mexicanos</v>
      </c>
      <c r="Q76" s="4">
        <v>8</v>
      </c>
      <c r="R76" s="4"/>
      <c r="S76" s="4">
        <f>IF(D76="","",[1]AcumSYS!$A73*1)</f>
        <v>2041822</v>
      </c>
      <c r="T76" s="4" t="str">
        <f>IF(([1]AcumSYS!N73)=0,"",[1]AcumSYS!$A73*1)</f>
        <v/>
      </c>
      <c r="U76" s="4" t="str">
        <f>IF(D76="","",IF(([1]AcumSYS!W73)=0,"",[1]AcumSYS!$A73*1))</f>
        <v/>
      </c>
      <c r="V76" s="4" t="str">
        <f>IF(D76="","",IF(([1]AcumSYS!S73+[1]AcumSYS!T73)=0,"",[1]AcumSYS!$A73*1))</f>
        <v/>
      </c>
      <c r="W76" s="4"/>
      <c r="X76" s="4"/>
      <c r="Y76" s="4"/>
      <c r="Z76" s="4" t="str">
        <f>IF(D76="","",IF(([1]AcumSYS!O73)=0," ",[1]AcumSYS!$A73*1))</f>
        <v xml:space="preserve"> </v>
      </c>
      <c r="AA76" s="4"/>
      <c r="AB76" s="4">
        <f>IF(D76="","",IF(([1]AcumSYS!I73+[1]AcumSYS!J73+[1]AcumSYS!K73+[1]AcumSYS!L73+[1]AcumSYS!M73+[1]AcumSYS!P73+[1]AcumSYS!Q73+[1]AcumSYS!R73+[1]AcumSYS!U73+[1]AcumSYS!V73+[1]AcumSYS!X73+[1]AcumSYS!Y73+[1]AcumSYS!Z73+[1]AcumSYS!AA73)=0,"",[1]AcumSYS!$A73*1))</f>
        <v>2041822</v>
      </c>
      <c r="AC76" s="4"/>
      <c r="AD76" s="4" t="str">
        <f t="shared" si="5"/>
        <v>Recursos Humanos</v>
      </c>
      <c r="AE76" s="6">
        <v>44770</v>
      </c>
      <c r="AF76" s="6">
        <v>44770</v>
      </c>
      <c r="AG76" s="8" t="str">
        <f>IF(MID(E76,1,4)=MID(E75,1,4),"Modificacion en el trimestre",IF([1]AcumSYS!AP73=" "," ","Baja: " &amp;[1]AcumSYS!AP73))</f>
        <v xml:space="preserve"> </v>
      </c>
    </row>
    <row r="77" spans="1:33" x14ac:dyDescent="0.25">
      <c r="A77" s="4">
        <f>IF(D77= "", "",[1]AcumSYS!$B$2)</f>
        <v>2022</v>
      </c>
      <c r="B77" s="6">
        <f>IF(D77="","",+[1]AcumSYS!$D$2)</f>
        <v>44652</v>
      </c>
      <c r="C77" s="6">
        <f>IF(D77="","",+[1]AcumSYS!$E$2)</f>
        <v>44742</v>
      </c>
      <c r="D77" s="4" t="str">
        <f>IF([1]AcumSYS!$AR74="","",IF([1]AcumSYS!$AR74="s","Empleado","Personal de Confianza"))</f>
        <v>Empleado</v>
      </c>
      <c r="E77" s="7" t="str">
        <f>+[1]AcumSYS!A74</f>
        <v>0205812</v>
      </c>
      <c r="F77" s="4" t="str">
        <f>IF(D77="","",+[1]AcumSYS!$E74)</f>
        <v>SOLDADOR</v>
      </c>
      <c r="G77" s="4" t="str">
        <f>IF(D77="","",+[1]AcumSYS!$E74)</f>
        <v>SOLDADOR</v>
      </c>
      <c r="H77" s="4" t="str">
        <f>IF(D77="","",+[1]AcumSYS!$AS74)</f>
        <v>OPERACION</v>
      </c>
      <c r="I77" s="4" t="str">
        <f>IF(D77="","",+[1]AcumSYS!$B74)</f>
        <v>Genaro</v>
      </c>
      <c r="J77" s="4" t="str">
        <f>IF(D77="","",+[1]AcumSYS!$C74)</f>
        <v>Corona</v>
      </c>
      <c r="K77" s="4" t="str">
        <f>IF(D77="","",+[1]AcumSYS!$D74)</f>
        <v>Olivas</v>
      </c>
      <c r="L77" s="4" t="str">
        <f>IF(D77="","",IF([1]AcumSYS!$AQ74="F","Femenino","Masculino"))</f>
        <v>Masculino</v>
      </c>
      <c r="M77" s="4">
        <f>IF(D77="","",ROUND(SUM([1]AcumSYS!$F74:$AA74)/[1]AcumSYS!$C$2*28,2))</f>
        <v>21008.94</v>
      </c>
      <c r="N77" s="4" t="str">
        <f t="shared" si="3"/>
        <v>Pesos Mexicanos</v>
      </c>
      <c r="O77" s="4">
        <f>IF(D77="","",(ROUND(SUM([1]AcumSYS!$F74:$AA74)/[1]AcumSYS!$C$2*28,2))-(ROUND(SUM([1]AcumSYS!$AB74:$AJ74)/[1]AcumSYS!$C$2*28,2)))</f>
        <v>8662.9199999999983</v>
      </c>
      <c r="P77" s="4" t="str">
        <f t="shared" si="4"/>
        <v>Pesos Mexicanos</v>
      </c>
      <c r="Q77" s="4">
        <v>8</v>
      </c>
      <c r="R77" s="4"/>
      <c r="S77" s="4">
        <f>IF(D77="","",[1]AcumSYS!$A74*1)</f>
        <v>205812</v>
      </c>
      <c r="T77" s="4" t="str">
        <f>IF(([1]AcumSYS!N74)=0,"",[1]AcumSYS!$A74*1)</f>
        <v/>
      </c>
      <c r="U77" s="4" t="str">
        <f>IF(D77="","",IF(([1]AcumSYS!W74)=0,"",[1]AcumSYS!$A74*1))</f>
        <v/>
      </c>
      <c r="V77" s="4" t="str">
        <f>IF(D77="","",IF(([1]AcumSYS!S74+[1]AcumSYS!T74)=0,"",[1]AcumSYS!$A74*1))</f>
        <v/>
      </c>
      <c r="W77" s="4"/>
      <c r="X77" s="4"/>
      <c r="Y77" s="4"/>
      <c r="Z77" s="4" t="str">
        <f>IF(D77="","",IF(([1]AcumSYS!O74)=0," ",[1]AcumSYS!$A74*1))</f>
        <v xml:space="preserve"> </v>
      </c>
      <c r="AA77" s="4"/>
      <c r="AB77" s="4">
        <f>IF(D77="","",IF(([1]AcumSYS!I74+[1]AcumSYS!J74+[1]AcumSYS!K74+[1]AcumSYS!L74+[1]AcumSYS!M74+[1]AcumSYS!P74+[1]AcumSYS!Q74+[1]AcumSYS!R74+[1]AcumSYS!U74+[1]AcumSYS!V74+[1]AcumSYS!X74+[1]AcumSYS!Y74+[1]AcumSYS!Z74+[1]AcumSYS!AA74)=0,"",[1]AcumSYS!$A74*1))</f>
        <v>205812</v>
      </c>
      <c r="AC77" s="4"/>
      <c r="AD77" s="4" t="str">
        <f t="shared" si="5"/>
        <v>Recursos Humanos</v>
      </c>
      <c r="AE77" s="6">
        <v>44770</v>
      </c>
      <c r="AF77" s="6">
        <v>44770</v>
      </c>
      <c r="AG77" s="8" t="str">
        <f>IF(MID(E77,1,4)=MID(E76,1,4),"Modificacion en el trimestre",IF([1]AcumSYS!AP74=" "," ","Baja: " &amp;[1]AcumSYS!AP74))</f>
        <v xml:space="preserve"> </v>
      </c>
    </row>
    <row r="78" spans="1:33" x14ac:dyDescent="0.25">
      <c r="A78" s="4">
        <f>IF(D78= "", "",[1]AcumSYS!$B$2)</f>
        <v>2022</v>
      </c>
      <c r="B78" s="6">
        <f>IF(D78="","",+[1]AcumSYS!$D$2)</f>
        <v>44652</v>
      </c>
      <c r="C78" s="6">
        <f>IF(D78="","",+[1]AcumSYS!$E$2)</f>
        <v>44742</v>
      </c>
      <c r="D78" s="4" t="str">
        <f>IF([1]AcumSYS!$AR75="","",IF([1]AcumSYS!$AR75="s","Empleado","Personal de Confianza"))</f>
        <v>Empleado</v>
      </c>
      <c r="E78" s="7" t="str">
        <f>+[1]AcumSYS!A75</f>
        <v>0206183</v>
      </c>
      <c r="F78" s="4" t="str">
        <f>IF(D78="","",+[1]AcumSYS!$E75)</f>
        <v>DRENAJERO</v>
      </c>
      <c r="G78" s="4" t="str">
        <f>IF(D78="","",+[1]AcumSYS!$E75)</f>
        <v>DRENAJERO</v>
      </c>
      <c r="H78" s="4" t="str">
        <f>IF(D78="","",+[1]AcumSYS!$AS75)</f>
        <v>OPERACION</v>
      </c>
      <c r="I78" s="4" t="str">
        <f>IF(D78="","",+[1]AcumSYS!$B75)</f>
        <v>Jesus Alfonso</v>
      </c>
      <c r="J78" s="4" t="str">
        <f>IF(D78="","",+[1]AcumSYS!$C75)</f>
        <v>Luken</v>
      </c>
      <c r="K78" s="4" t="str">
        <f>IF(D78="","",+[1]AcumSYS!$D75)</f>
        <v>Avila</v>
      </c>
      <c r="L78" s="4" t="str">
        <f>IF(D78="","",IF([1]AcumSYS!$AQ75="F","Femenino","Masculino"))</f>
        <v>Masculino</v>
      </c>
      <c r="M78" s="4">
        <f>IF(D78="","",ROUND(SUM([1]AcumSYS!$F75:$AA75)/[1]AcumSYS!$C$2*28,2))</f>
        <v>11081.92</v>
      </c>
      <c r="N78" s="4" t="str">
        <f t="shared" si="3"/>
        <v>Pesos Mexicanos</v>
      </c>
      <c r="O78" s="4">
        <f>IF(D78="","",(ROUND(SUM([1]AcumSYS!$F75:$AA75)/[1]AcumSYS!$C$2*28,2))-(ROUND(SUM([1]AcumSYS!$AB75:$AJ75)/[1]AcumSYS!$C$2*28,2)))</f>
        <v>5738.9800000000005</v>
      </c>
      <c r="P78" s="4" t="str">
        <f t="shared" si="4"/>
        <v>Pesos Mexicanos</v>
      </c>
      <c r="Q78" s="4">
        <v>8</v>
      </c>
      <c r="R78" s="4"/>
      <c r="S78" s="4">
        <f>IF(D78="","",[1]AcumSYS!$A75*1)</f>
        <v>206183</v>
      </c>
      <c r="T78" s="4" t="str">
        <f>IF(([1]AcumSYS!N75)=0,"",[1]AcumSYS!$A75*1)</f>
        <v/>
      </c>
      <c r="U78" s="4" t="str">
        <f>IF(D78="","",IF(([1]AcumSYS!W75)=0,"",[1]AcumSYS!$A75*1))</f>
        <v/>
      </c>
      <c r="V78" s="4" t="str">
        <f>IF(D78="","",IF(([1]AcumSYS!S75+[1]AcumSYS!T75)=0,"",[1]AcumSYS!$A75*1))</f>
        <v/>
      </c>
      <c r="W78" s="4"/>
      <c r="X78" s="4"/>
      <c r="Y78" s="4"/>
      <c r="Z78" s="4" t="str">
        <f>IF(D78="","",IF(([1]AcumSYS!O75)=0," ",[1]AcumSYS!$A75*1))</f>
        <v xml:space="preserve"> </v>
      </c>
      <c r="AA78" s="4"/>
      <c r="AB78" s="4">
        <f>IF(D78="","",IF(([1]AcumSYS!I75+[1]AcumSYS!J75+[1]AcumSYS!K75+[1]AcumSYS!L75+[1]AcumSYS!M75+[1]AcumSYS!P75+[1]AcumSYS!Q75+[1]AcumSYS!R75+[1]AcumSYS!U75+[1]AcumSYS!V75+[1]AcumSYS!X75+[1]AcumSYS!Y75+[1]AcumSYS!Z75+[1]AcumSYS!AA75)=0,"",[1]AcumSYS!$A75*1))</f>
        <v>206183</v>
      </c>
      <c r="AC78" s="4"/>
      <c r="AD78" s="4" t="str">
        <f t="shared" si="5"/>
        <v>Recursos Humanos</v>
      </c>
      <c r="AE78" s="6">
        <v>44770</v>
      </c>
      <c r="AF78" s="6">
        <v>44770</v>
      </c>
      <c r="AG78" s="8" t="str">
        <f>IF(MID(E78,1,4)=MID(E77,1,4),"Modificacion en el trimestre",IF([1]AcumSYS!AP75=" "," ","Baja: " &amp;[1]AcumSYS!AP75))</f>
        <v xml:space="preserve"> </v>
      </c>
    </row>
    <row r="79" spans="1:33" x14ac:dyDescent="0.25">
      <c r="A79" s="4">
        <f>IF(D79= "", "",[1]AcumSYS!$B$2)</f>
        <v>2022</v>
      </c>
      <c r="B79" s="6">
        <f>IF(D79="","",+[1]AcumSYS!$D$2)</f>
        <v>44652</v>
      </c>
      <c r="C79" s="6">
        <f>IF(D79="","",+[1]AcumSYS!$E$2)</f>
        <v>44742</v>
      </c>
      <c r="D79" s="4" t="str">
        <f>IF([1]AcumSYS!$AR76="","",IF([1]AcumSYS!$AR76="s","Empleado","Personal de Confianza"))</f>
        <v>Empleado</v>
      </c>
      <c r="E79" s="7" t="str">
        <f>+[1]AcumSYS!A76</f>
        <v>02078138</v>
      </c>
      <c r="F79" s="4" t="str">
        <f>IF(D79="","",+[1]AcumSYS!$E76)</f>
        <v>OPERADOR DE CAMION  VACTOR</v>
      </c>
      <c r="G79" s="4" t="str">
        <f>IF(D79="","",+[1]AcumSYS!$E76)</f>
        <v>OPERADOR DE CAMION  VACTOR</v>
      </c>
      <c r="H79" s="4" t="str">
        <f>IF(D79="","",+[1]AcumSYS!$AS76)</f>
        <v>OPERACION</v>
      </c>
      <c r="I79" s="4" t="str">
        <f>IF(D79="","",+[1]AcumSYS!$B76)</f>
        <v>Ismael Fernando</v>
      </c>
      <c r="J79" s="4" t="str">
        <f>IF(D79="","",+[1]AcumSYS!$C76)</f>
        <v>Aceves</v>
      </c>
      <c r="K79" s="4" t="str">
        <f>IF(D79="","",+[1]AcumSYS!$D76)</f>
        <v>Valenzuela</v>
      </c>
      <c r="L79" s="4" t="str">
        <f>IF(D79="","",IF([1]AcumSYS!$AQ76="F","Femenino","Masculino"))</f>
        <v>Masculino</v>
      </c>
      <c r="M79" s="4">
        <f>IF(D79="","",ROUND(SUM([1]AcumSYS!$F76:$AA76)/[1]AcumSYS!$C$2*28,2))</f>
        <v>13585.62</v>
      </c>
      <c r="N79" s="4" t="str">
        <f t="shared" si="3"/>
        <v>Pesos Mexicanos</v>
      </c>
      <c r="O79" s="4">
        <f>IF(D79="","",(ROUND(SUM([1]AcumSYS!$F76:$AA76)/[1]AcumSYS!$C$2*28,2))-(ROUND(SUM([1]AcumSYS!$AB76:$AJ76)/[1]AcumSYS!$C$2*28,2)))</f>
        <v>7990.6500000000005</v>
      </c>
      <c r="P79" s="4" t="str">
        <f t="shared" si="4"/>
        <v>Pesos Mexicanos</v>
      </c>
      <c r="Q79" s="4">
        <v>8</v>
      </c>
      <c r="R79" s="4"/>
      <c r="S79" s="4">
        <f>IF(D79="","",[1]AcumSYS!$A76*1)</f>
        <v>2078138</v>
      </c>
      <c r="T79" s="4" t="str">
        <f>IF(([1]AcumSYS!N76)=0,"",[1]AcumSYS!$A76*1)</f>
        <v/>
      </c>
      <c r="U79" s="4" t="str">
        <f>IF(D79="","",IF(([1]AcumSYS!W76)=0,"",[1]AcumSYS!$A76*1))</f>
        <v/>
      </c>
      <c r="V79" s="4" t="str">
        <f>IF(D79="","",IF(([1]AcumSYS!S76+[1]AcumSYS!T76)=0,"",[1]AcumSYS!$A76*1))</f>
        <v/>
      </c>
      <c r="W79" s="4"/>
      <c r="X79" s="4"/>
      <c r="Y79" s="4"/>
      <c r="Z79" s="4" t="str">
        <f>IF(D79="","",IF(([1]AcumSYS!O76)=0," ",[1]AcumSYS!$A76*1))</f>
        <v xml:space="preserve"> </v>
      </c>
      <c r="AA79" s="4"/>
      <c r="AB79" s="4">
        <f>IF(D79="","",IF(([1]AcumSYS!I76+[1]AcumSYS!J76+[1]AcumSYS!K76+[1]AcumSYS!L76+[1]AcumSYS!M76+[1]AcumSYS!P76+[1]AcumSYS!Q76+[1]AcumSYS!R76+[1]AcumSYS!U76+[1]AcumSYS!V76+[1]AcumSYS!X76+[1]AcumSYS!Y76+[1]AcumSYS!Z76+[1]AcumSYS!AA76)=0,"",[1]AcumSYS!$A76*1))</f>
        <v>2078138</v>
      </c>
      <c r="AC79" s="4"/>
      <c r="AD79" s="4" t="str">
        <f t="shared" si="5"/>
        <v>Recursos Humanos</v>
      </c>
      <c r="AE79" s="6">
        <v>44770</v>
      </c>
      <c r="AF79" s="6">
        <v>44770</v>
      </c>
      <c r="AG79" s="8" t="str">
        <f>IF(MID(E79,1,4)=MID(E78,1,4),"Modificacion en el trimestre",IF([1]AcumSYS!AP76=" "," ","Baja: " &amp;[1]AcumSYS!AP76))</f>
        <v xml:space="preserve"> </v>
      </c>
    </row>
    <row r="80" spans="1:33" x14ac:dyDescent="0.25">
      <c r="A80" s="4">
        <f>IF(D80= "", "",[1]AcumSYS!$B$2)</f>
        <v>2022</v>
      </c>
      <c r="B80" s="6">
        <f>IF(D80="","",+[1]AcumSYS!$D$2)</f>
        <v>44652</v>
      </c>
      <c r="C80" s="6">
        <f>IF(D80="","",+[1]AcumSYS!$E$2)</f>
        <v>44742</v>
      </c>
      <c r="D80" s="4" t="str">
        <f>IF([1]AcumSYS!$AR77="","",IF([1]AcumSYS!$AR77="s","Empleado","Personal de Confianza"))</f>
        <v>Empleado</v>
      </c>
      <c r="E80" s="7" t="str">
        <f>+[1]AcumSYS!A77</f>
        <v>0209184</v>
      </c>
      <c r="F80" s="4" t="str">
        <f>IF(D80="","",+[1]AcumSYS!$E77)</f>
        <v>FONTANERO</v>
      </c>
      <c r="G80" s="4" t="str">
        <f>IF(D80="","",+[1]AcumSYS!$E77)</f>
        <v>FONTANERO</v>
      </c>
      <c r="H80" s="4" t="str">
        <f>IF(D80="","",+[1]AcumSYS!$AS77)</f>
        <v>OPERACION</v>
      </c>
      <c r="I80" s="4" t="str">
        <f>IF(D80="","",+[1]AcumSYS!$B77)</f>
        <v>Hernan</v>
      </c>
      <c r="J80" s="4" t="str">
        <f>IF(D80="","",+[1]AcumSYS!$C77)</f>
        <v>Rubio</v>
      </c>
      <c r="K80" s="4" t="str">
        <f>IF(D80="","",+[1]AcumSYS!$D77)</f>
        <v>Rosas</v>
      </c>
      <c r="L80" s="4" t="str">
        <f>IF(D80="","",IF([1]AcumSYS!$AQ77="F","Femenino","Masculino"))</f>
        <v>Masculino</v>
      </c>
      <c r="M80" s="4">
        <f>IF(D80="","",ROUND(SUM([1]AcumSYS!$F77:$AA77)/[1]AcumSYS!$C$2*28,2))</f>
        <v>18999.169999999998</v>
      </c>
      <c r="N80" s="4" t="str">
        <f t="shared" si="3"/>
        <v>Pesos Mexicanos</v>
      </c>
      <c r="O80" s="4">
        <f>IF(D80="","",(ROUND(SUM([1]AcumSYS!$F77:$AA77)/[1]AcumSYS!$C$2*28,2))-(ROUND(SUM([1]AcumSYS!$AB77:$AJ77)/[1]AcumSYS!$C$2*28,2)))</f>
        <v>10451.609999999999</v>
      </c>
      <c r="P80" s="4" t="str">
        <f t="shared" si="4"/>
        <v>Pesos Mexicanos</v>
      </c>
      <c r="Q80" s="4">
        <v>8</v>
      </c>
      <c r="R80" s="4"/>
      <c r="S80" s="4">
        <f>IF(D80="","",[1]AcumSYS!$A77*1)</f>
        <v>209184</v>
      </c>
      <c r="T80" s="4" t="str">
        <f>IF(([1]AcumSYS!N77)=0,"",[1]AcumSYS!$A77*1)</f>
        <v/>
      </c>
      <c r="U80" s="4" t="str">
        <f>IF(D80="","",IF(([1]AcumSYS!W77)=0,"",[1]AcumSYS!$A77*1))</f>
        <v/>
      </c>
      <c r="V80" s="4" t="str">
        <f>IF(D80="","",IF(([1]AcumSYS!S77+[1]AcumSYS!T77)=0,"",[1]AcumSYS!$A77*1))</f>
        <v/>
      </c>
      <c r="W80" s="4"/>
      <c r="X80" s="4"/>
      <c r="Y80" s="4"/>
      <c r="Z80" s="4" t="str">
        <f>IF(D80="","",IF(([1]AcumSYS!O77)=0," ",[1]AcumSYS!$A77*1))</f>
        <v xml:space="preserve"> </v>
      </c>
      <c r="AA80" s="4"/>
      <c r="AB80" s="4">
        <f>IF(D80="","",IF(([1]AcumSYS!I77+[1]AcumSYS!J77+[1]AcumSYS!K77+[1]AcumSYS!L77+[1]AcumSYS!M77+[1]AcumSYS!P77+[1]AcumSYS!Q77+[1]AcumSYS!R77+[1]AcumSYS!U77+[1]AcumSYS!V77+[1]AcumSYS!X77+[1]AcumSYS!Y77+[1]AcumSYS!Z77+[1]AcumSYS!AA77)=0,"",[1]AcumSYS!$A77*1))</f>
        <v>209184</v>
      </c>
      <c r="AC80" s="4"/>
      <c r="AD80" s="4" t="str">
        <f t="shared" si="5"/>
        <v>Recursos Humanos</v>
      </c>
      <c r="AE80" s="6">
        <v>44770</v>
      </c>
      <c r="AF80" s="6">
        <v>44770</v>
      </c>
      <c r="AG80" s="8" t="str">
        <f>IF(MID(E80,1,4)=MID(E79,1,4),"Modificacion en el trimestre",IF([1]AcumSYS!AP77=" "," ","Baja: " &amp;[1]AcumSYS!AP77))</f>
        <v xml:space="preserve"> </v>
      </c>
    </row>
    <row r="81" spans="1:33" x14ac:dyDescent="0.25">
      <c r="A81" s="4">
        <f>IF(D81= "", "",[1]AcumSYS!$B$2)</f>
        <v>2022</v>
      </c>
      <c r="B81" s="6">
        <f>IF(D81="","",+[1]AcumSYS!$D$2)</f>
        <v>44652</v>
      </c>
      <c r="C81" s="6">
        <f>IF(D81="","",+[1]AcumSYS!$E$2)</f>
        <v>44742</v>
      </c>
      <c r="D81" s="4" t="str">
        <f>IF([1]AcumSYS!$AR78="","",IF([1]AcumSYS!$AR78="s","Empleado","Personal de Confianza"))</f>
        <v>Empleado</v>
      </c>
      <c r="E81" s="7" t="str">
        <f>+[1]AcumSYS!A78</f>
        <v>0211184</v>
      </c>
      <c r="F81" s="4" t="str">
        <f>IF(D81="","",+[1]AcumSYS!$E78)</f>
        <v>FONTANERO</v>
      </c>
      <c r="G81" s="4" t="str">
        <f>IF(D81="","",+[1]AcumSYS!$E78)</f>
        <v>FONTANERO</v>
      </c>
      <c r="H81" s="4" t="str">
        <f>IF(D81="","",+[1]AcumSYS!$AS78)</f>
        <v>OPERACION</v>
      </c>
      <c r="I81" s="4" t="str">
        <f>IF(D81="","",+[1]AcumSYS!$B78)</f>
        <v>Juan Ramon</v>
      </c>
      <c r="J81" s="4" t="str">
        <f>IF(D81="","",+[1]AcumSYS!$C78)</f>
        <v>Cruz</v>
      </c>
      <c r="K81" s="4" t="str">
        <f>IF(D81="","",+[1]AcumSYS!$D78)</f>
        <v>Gallegos</v>
      </c>
      <c r="L81" s="4" t="str">
        <f>IF(D81="","",IF([1]AcumSYS!$AQ78="F","Femenino","Masculino"))</f>
        <v>Masculino</v>
      </c>
      <c r="M81" s="4">
        <f>IF(D81="","",ROUND(SUM([1]AcumSYS!$F78:$AA78)/[1]AcumSYS!$C$2*28,2))</f>
        <v>10832.2</v>
      </c>
      <c r="N81" s="4" t="str">
        <f t="shared" si="3"/>
        <v>Pesos Mexicanos</v>
      </c>
      <c r="O81" s="4">
        <f>IF(D81="","",(ROUND(SUM([1]AcumSYS!$F78:$AA78)/[1]AcumSYS!$C$2*28,2))-(ROUND(SUM([1]AcumSYS!$AB78:$AJ78)/[1]AcumSYS!$C$2*28,2)))</f>
        <v>5037.5800000000008</v>
      </c>
      <c r="P81" s="4" t="str">
        <f t="shared" si="4"/>
        <v>Pesos Mexicanos</v>
      </c>
      <c r="Q81" s="4">
        <v>8</v>
      </c>
      <c r="R81" s="4"/>
      <c r="S81" s="4">
        <f>IF(D81="","",[1]AcumSYS!$A78*1)</f>
        <v>211184</v>
      </c>
      <c r="T81" s="4" t="str">
        <f>IF(([1]AcumSYS!N78)=0,"",[1]AcumSYS!$A78*1)</f>
        <v/>
      </c>
      <c r="U81" s="4" t="str">
        <f>IF(D81="","",IF(([1]AcumSYS!W78)=0,"",[1]AcumSYS!$A78*1))</f>
        <v/>
      </c>
      <c r="V81" s="4" t="str">
        <f>IF(D81="","",IF(([1]AcumSYS!S78+[1]AcumSYS!T78)=0,"",[1]AcumSYS!$A78*1))</f>
        <v/>
      </c>
      <c r="W81" s="4"/>
      <c r="X81" s="4"/>
      <c r="Y81" s="4"/>
      <c r="Z81" s="4" t="str">
        <f>IF(D81="","",IF(([1]AcumSYS!O78)=0," ",[1]AcumSYS!$A78*1))</f>
        <v xml:space="preserve"> </v>
      </c>
      <c r="AA81" s="4"/>
      <c r="AB81" s="4">
        <f>IF(D81="","",IF(([1]AcumSYS!I78+[1]AcumSYS!J78+[1]AcumSYS!K78+[1]AcumSYS!L78+[1]AcumSYS!M78+[1]AcumSYS!P78+[1]AcumSYS!Q78+[1]AcumSYS!R78+[1]AcumSYS!U78+[1]AcumSYS!V78+[1]AcumSYS!X78+[1]AcumSYS!Y78+[1]AcumSYS!Z78+[1]AcumSYS!AA78)=0,"",[1]AcumSYS!$A78*1))</f>
        <v>211184</v>
      </c>
      <c r="AC81" s="4"/>
      <c r="AD81" s="4" t="str">
        <f t="shared" si="5"/>
        <v>Recursos Humanos</v>
      </c>
      <c r="AE81" s="6">
        <v>44770</v>
      </c>
      <c r="AF81" s="6">
        <v>44770</v>
      </c>
      <c r="AG81" s="8" t="str">
        <f>IF(MID(E81,1,4)=MID(E80,1,4),"Modificacion en el trimestre",IF([1]AcumSYS!AP78=" "," ","Baja: " &amp;[1]AcumSYS!AP78))</f>
        <v xml:space="preserve"> </v>
      </c>
    </row>
    <row r="82" spans="1:33" x14ac:dyDescent="0.25">
      <c r="A82" s="4">
        <f>IF(D82= "", "",[1]AcumSYS!$B$2)</f>
        <v>2022</v>
      </c>
      <c r="B82" s="6">
        <f>IF(D82="","",+[1]AcumSYS!$D$2)</f>
        <v>44652</v>
      </c>
      <c r="C82" s="6">
        <f>IF(D82="","",+[1]AcumSYS!$E$2)</f>
        <v>44742</v>
      </c>
      <c r="D82" s="4" t="str">
        <f>IF([1]AcumSYS!$AR79="","",IF([1]AcumSYS!$AR79="s","Empleado","Personal de Confianza"))</f>
        <v>Empleado</v>
      </c>
      <c r="E82" s="7" t="str">
        <f>+[1]AcumSYS!A79</f>
        <v>02131034</v>
      </c>
      <c r="F82" s="4" t="str">
        <f>IF(D82="","",+[1]AcumSYS!$E79)</f>
        <v>SECRETARIO GENERAL</v>
      </c>
      <c r="G82" s="4" t="str">
        <f>IF(D82="","",+[1]AcumSYS!$E79)</f>
        <v>SECRETARIO GENERAL</v>
      </c>
      <c r="H82" s="4" t="str">
        <f>IF(D82="","",+[1]AcumSYS!$AS79)</f>
        <v>OPERACION</v>
      </c>
      <c r="I82" s="4" t="str">
        <f>IF(D82="","",+[1]AcumSYS!$B79)</f>
        <v>Jose Omar</v>
      </c>
      <c r="J82" s="4" t="str">
        <f>IF(D82="","",+[1]AcumSYS!$C79)</f>
        <v>Garcia</v>
      </c>
      <c r="K82" s="4" t="str">
        <f>IF(D82="","",+[1]AcumSYS!$D79)</f>
        <v>Cervantes</v>
      </c>
      <c r="L82" s="4" t="str">
        <f>IF(D82="","",IF([1]AcumSYS!$AQ79="F","Femenino","Masculino"))</f>
        <v>Masculino</v>
      </c>
      <c r="M82" s="4">
        <f>IF(D82="","",ROUND(SUM([1]AcumSYS!$F79:$AA79)/[1]AcumSYS!$C$2*28,2))</f>
        <v>25368.54</v>
      </c>
      <c r="N82" s="4" t="str">
        <f t="shared" si="3"/>
        <v>Pesos Mexicanos</v>
      </c>
      <c r="O82" s="4">
        <f>IF(D82="","",(ROUND(SUM([1]AcumSYS!$F79:$AA79)/[1]AcumSYS!$C$2*28,2))-(ROUND(SUM([1]AcumSYS!$AB79:$AJ79)/[1]AcumSYS!$C$2*28,2)))</f>
        <v>12209.900000000001</v>
      </c>
      <c r="P82" s="4" t="str">
        <f t="shared" si="4"/>
        <v>Pesos Mexicanos</v>
      </c>
      <c r="Q82" s="4">
        <v>8</v>
      </c>
      <c r="R82" s="4"/>
      <c r="S82" s="4">
        <f>IF(D82="","",[1]AcumSYS!$A79*1)</f>
        <v>2131034</v>
      </c>
      <c r="T82" s="4">
        <f>IF(([1]AcumSYS!N79)=0,"",[1]AcumSYS!$A79*1)</f>
        <v>2131034</v>
      </c>
      <c r="U82" s="4" t="str">
        <f>IF(D82="","",IF(([1]AcumSYS!W79)=0,"",[1]AcumSYS!$A79*1))</f>
        <v/>
      </c>
      <c r="V82" s="4" t="str">
        <f>IF(D82="","",IF(([1]AcumSYS!S79+[1]AcumSYS!T79)=0,"",[1]AcumSYS!$A79*1))</f>
        <v/>
      </c>
      <c r="W82" s="4"/>
      <c r="X82" s="4"/>
      <c r="Y82" s="4"/>
      <c r="Z82" s="4" t="str">
        <f>IF(D82="","",IF(([1]AcumSYS!O79)=0," ",[1]AcumSYS!$A79*1))</f>
        <v xml:space="preserve"> </v>
      </c>
      <c r="AA82" s="4"/>
      <c r="AB82" s="4" t="str">
        <f>IF(D82="","",IF(([1]AcumSYS!I79+[1]AcumSYS!J79+[1]AcumSYS!K79+[1]AcumSYS!L79+[1]AcumSYS!M79+[1]AcumSYS!P79+[1]AcumSYS!Q79+[1]AcumSYS!R79+[1]AcumSYS!U79+[1]AcumSYS!V79+[1]AcumSYS!X79+[1]AcumSYS!Y79+[1]AcumSYS!Z79+[1]AcumSYS!AA79)=0,"",[1]AcumSYS!$A79*1))</f>
        <v/>
      </c>
      <c r="AC82" s="4"/>
      <c r="AD82" s="4" t="str">
        <f t="shared" si="5"/>
        <v>Recursos Humanos</v>
      </c>
      <c r="AE82" s="6">
        <v>44770</v>
      </c>
      <c r="AF82" s="6">
        <v>44770</v>
      </c>
      <c r="AG82" s="8" t="str">
        <f>IF(MID(E82,1,4)=MID(E81,1,4),"Modificacion en el trimestre",IF([1]AcumSYS!AP79=" "," ","Baja: " &amp;[1]AcumSYS!AP79))</f>
        <v xml:space="preserve"> </v>
      </c>
    </row>
    <row r="83" spans="1:33" x14ac:dyDescent="0.25">
      <c r="A83" s="4">
        <f>IF(D83= "", "",[1]AcumSYS!$B$2)</f>
        <v>2022</v>
      </c>
      <c r="B83" s="6">
        <f>IF(D83="","",+[1]AcumSYS!$D$2)</f>
        <v>44652</v>
      </c>
      <c r="C83" s="6">
        <f>IF(D83="","",+[1]AcumSYS!$E$2)</f>
        <v>44742</v>
      </c>
      <c r="D83" s="4" t="str">
        <f>IF([1]AcumSYS!$AR80="","",IF([1]AcumSYS!$AR80="s","Empleado","Personal de Confianza"))</f>
        <v>Empleado</v>
      </c>
      <c r="E83" s="7" t="str">
        <f>+[1]AcumSYS!A80</f>
        <v>0214183</v>
      </c>
      <c r="F83" s="4" t="str">
        <f>IF(D83="","",+[1]AcumSYS!$E80)</f>
        <v>DRENAJERO</v>
      </c>
      <c r="G83" s="4" t="str">
        <f>IF(D83="","",+[1]AcumSYS!$E80)</f>
        <v>DRENAJERO</v>
      </c>
      <c r="H83" s="4" t="str">
        <f>IF(D83="","",+[1]AcumSYS!$AS80)</f>
        <v>OPERACION</v>
      </c>
      <c r="I83" s="4" t="str">
        <f>IF(D83="","",+[1]AcumSYS!$B80)</f>
        <v>Jose Alfredo</v>
      </c>
      <c r="J83" s="4" t="str">
        <f>IF(D83="","",+[1]AcumSYS!$C80)</f>
        <v>Moreno</v>
      </c>
      <c r="K83" s="4" t="str">
        <f>IF(D83="","",+[1]AcumSYS!$D80)</f>
        <v xml:space="preserve">Barraza </v>
      </c>
      <c r="L83" s="4" t="str">
        <f>IF(D83="","",IF([1]AcumSYS!$AQ80="F","Femenino","Masculino"))</f>
        <v>Masculino</v>
      </c>
      <c r="M83" s="4">
        <f>IF(D83="","",ROUND(SUM([1]AcumSYS!$F80:$AA80)/[1]AcumSYS!$C$2*28,2))</f>
        <v>11740.81</v>
      </c>
      <c r="N83" s="4" t="str">
        <f t="shared" si="3"/>
        <v>Pesos Mexicanos</v>
      </c>
      <c r="O83" s="4">
        <f>IF(D83="","",(ROUND(SUM([1]AcumSYS!$F80:$AA80)/[1]AcumSYS!$C$2*28,2))-(ROUND(SUM([1]AcumSYS!$AB80:$AJ80)/[1]AcumSYS!$C$2*28,2)))</f>
        <v>4123.9199999999992</v>
      </c>
      <c r="P83" s="4" t="str">
        <f t="shared" si="4"/>
        <v>Pesos Mexicanos</v>
      </c>
      <c r="Q83" s="4">
        <v>8</v>
      </c>
      <c r="R83" s="4"/>
      <c r="S83" s="4">
        <f>IF(D83="","",[1]AcumSYS!$A80*1)</f>
        <v>214183</v>
      </c>
      <c r="T83" s="4" t="str">
        <f>IF(([1]AcumSYS!N80)=0,"",[1]AcumSYS!$A80*1)</f>
        <v/>
      </c>
      <c r="U83" s="4" t="str">
        <f>IF(D83="","",IF(([1]AcumSYS!W80)=0,"",[1]AcumSYS!$A80*1))</f>
        <v/>
      </c>
      <c r="V83" s="4" t="str">
        <f>IF(D83="","",IF(([1]AcumSYS!S80+[1]AcumSYS!T80)=0,"",[1]AcumSYS!$A80*1))</f>
        <v/>
      </c>
      <c r="W83" s="4"/>
      <c r="X83" s="4"/>
      <c r="Y83" s="4"/>
      <c r="Z83" s="4" t="str">
        <f>IF(D83="","",IF(([1]AcumSYS!O80)=0," ",[1]AcumSYS!$A80*1))</f>
        <v xml:space="preserve"> </v>
      </c>
      <c r="AA83" s="4"/>
      <c r="AB83" s="4">
        <f>IF(D83="","",IF(([1]AcumSYS!I80+[1]AcumSYS!J80+[1]AcumSYS!K80+[1]AcumSYS!L80+[1]AcumSYS!M80+[1]AcumSYS!P80+[1]AcumSYS!Q80+[1]AcumSYS!R80+[1]AcumSYS!U80+[1]AcumSYS!V80+[1]AcumSYS!X80+[1]AcumSYS!Y80+[1]AcumSYS!Z80+[1]AcumSYS!AA80)=0,"",[1]AcumSYS!$A80*1))</f>
        <v>214183</v>
      </c>
      <c r="AC83" s="4"/>
      <c r="AD83" s="4" t="str">
        <f t="shared" si="5"/>
        <v>Recursos Humanos</v>
      </c>
      <c r="AE83" s="6">
        <v>44770</v>
      </c>
      <c r="AF83" s="6">
        <v>44770</v>
      </c>
      <c r="AG83" s="8" t="str">
        <f>IF(MID(E83,1,4)=MID(E82,1,4),"Modificacion en el trimestre",IF([1]AcumSYS!AP80=" "," ","Baja: " &amp;[1]AcumSYS!AP80))</f>
        <v xml:space="preserve"> </v>
      </c>
    </row>
    <row r="84" spans="1:33" x14ac:dyDescent="0.25">
      <c r="A84" s="4">
        <f>IF(D84= "", "",[1]AcumSYS!$B$2)</f>
        <v>2022</v>
      </c>
      <c r="B84" s="6">
        <f>IF(D84="","",+[1]AcumSYS!$D$2)</f>
        <v>44652</v>
      </c>
      <c r="C84" s="6">
        <f>IF(D84="","",+[1]AcumSYS!$E$2)</f>
        <v>44742</v>
      </c>
      <c r="D84" s="4" t="str">
        <f>IF([1]AcumSYS!$AR81="","",IF([1]AcumSYS!$AR81="s","Empleado","Personal de Confianza"))</f>
        <v>Empleado</v>
      </c>
      <c r="E84" s="7" t="str">
        <f>+[1]AcumSYS!A81</f>
        <v>0215183</v>
      </c>
      <c r="F84" s="4" t="str">
        <f>IF(D84="","",+[1]AcumSYS!$E81)</f>
        <v>DRENAJERO</v>
      </c>
      <c r="G84" s="4" t="str">
        <f>IF(D84="","",+[1]AcumSYS!$E81)</f>
        <v>DRENAJERO</v>
      </c>
      <c r="H84" s="4" t="str">
        <f>IF(D84="","",+[1]AcumSYS!$AS81)</f>
        <v>OPERACION</v>
      </c>
      <c r="I84" s="4" t="str">
        <f>IF(D84="","",+[1]AcumSYS!$B81)</f>
        <v>Francisco Javier</v>
      </c>
      <c r="J84" s="4" t="str">
        <f>IF(D84="","",+[1]AcumSYS!$C81)</f>
        <v>Vasquez</v>
      </c>
      <c r="K84" s="4" t="str">
        <f>IF(D84="","",+[1]AcumSYS!$D81)</f>
        <v>Carrillo</v>
      </c>
      <c r="L84" s="4" t="str">
        <f>IF(D84="","",IF([1]AcumSYS!$AQ81="F","Femenino","Masculino"))</f>
        <v>Masculino</v>
      </c>
      <c r="M84" s="4">
        <f>IF(D84="","",ROUND(SUM([1]AcumSYS!$F81:$AA81)/[1]AcumSYS!$C$2*28,2))</f>
        <v>12322.43</v>
      </c>
      <c r="N84" s="4" t="str">
        <f t="shared" si="3"/>
        <v>Pesos Mexicanos</v>
      </c>
      <c r="O84" s="4">
        <f>IF(D84="","",(ROUND(SUM([1]AcumSYS!$F81:$AA81)/[1]AcumSYS!$C$2*28,2))-(ROUND(SUM([1]AcumSYS!$AB81:$AJ81)/[1]AcumSYS!$C$2*28,2)))</f>
        <v>4233.1900000000005</v>
      </c>
      <c r="P84" s="4" t="str">
        <f t="shared" si="4"/>
        <v>Pesos Mexicanos</v>
      </c>
      <c r="Q84" s="4">
        <v>8</v>
      </c>
      <c r="R84" s="4"/>
      <c r="S84" s="4">
        <f>IF(D84="","",[1]AcumSYS!$A81*1)</f>
        <v>215183</v>
      </c>
      <c r="T84" s="4" t="str">
        <f>IF(([1]AcumSYS!N81)=0,"",[1]AcumSYS!$A81*1)</f>
        <v/>
      </c>
      <c r="U84" s="4" t="str">
        <f>IF(D84="","",IF(([1]AcumSYS!W81)=0,"",[1]AcumSYS!$A81*1))</f>
        <v/>
      </c>
      <c r="V84" s="4" t="str">
        <f>IF(D84="","",IF(([1]AcumSYS!S81+[1]AcumSYS!T81)=0,"",[1]AcumSYS!$A81*1))</f>
        <v/>
      </c>
      <c r="W84" s="4"/>
      <c r="X84" s="4"/>
      <c r="Y84" s="4"/>
      <c r="Z84" s="4" t="str">
        <f>IF(D84="","",IF(([1]AcumSYS!O81)=0," ",[1]AcumSYS!$A81*1))</f>
        <v xml:space="preserve"> </v>
      </c>
      <c r="AA84" s="4"/>
      <c r="AB84" s="4">
        <f>IF(D84="","",IF(([1]AcumSYS!I81+[1]AcumSYS!J81+[1]AcumSYS!K81+[1]AcumSYS!L81+[1]AcumSYS!M81+[1]AcumSYS!P81+[1]AcumSYS!Q81+[1]AcumSYS!R81+[1]AcumSYS!U81+[1]AcumSYS!V81+[1]AcumSYS!X81+[1]AcumSYS!Y81+[1]AcumSYS!Z81+[1]AcumSYS!AA81)=0,"",[1]AcumSYS!$A81*1))</f>
        <v>215183</v>
      </c>
      <c r="AC84" s="4"/>
      <c r="AD84" s="4" t="str">
        <f t="shared" si="5"/>
        <v>Recursos Humanos</v>
      </c>
      <c r="AE84" s="6">
        <v>44770</v>
      </c>
      <c r="AF84" s="6">
        <v>44770</v>
      </c>
      <c r="AG84" s="8" t="str">
        <f>IF(MID(E84,1,4)=MID(E83,1,4),"Modificacion en el trimestre",IF([1]AcumSYS!AP81=" "," ","Baja: " &amp;[1]AcumSYS!AP81))</f>
        <v xml:space="preserve"> </v>
      </c>
    </row>
    <row r="85" spans="1:33" x14ac:dyDescent="0.25">
      <c r="A85" s="4">
        <f>IF(D85= "", "",[1]AcumSYS!$B$2)</f>
        <v>2022</v>
      </c>
      <c r="B85" s="6">
        <f>IF(D85="","",+[1]AcumSYS!$D$2)</f>
        <v>44652</v>
      </c>
      <c r="C85" s="6">
        <f>IF(D85="","",+[1]AcumSYS!$E$2)</f>
        <v>44742</v>
      </c>
      <c r="D85" s="4" t="s">
        <v>90</v>
      </c>
      <c r="E85" s="7" t="str">
        <f>+[1]AcumSYS!A82</f>
        <v>0218112</v>
      </c>
      <c r="F85" s="4" t="str">
        <f>IF(D85="","",+[1]AcumSYS!$E82)</f>
        <v>AUX DE CONTRALORIA Y ADMINISTRATIVO</v>
      </c>
      <c r="G85" s="4" t="str">
        <f>IF(D85="","",+[1]AcumSYS!$E82)</f>
        <v>AUX DE CONTRALORIA Y ADMINISTRATIVO</v>
      </c>
      <c r="H85" s="4" t="str">
        <f>IF(D85="","",+[1]AcumSYS!$AS82)</f>
        <v>CONTRALORIA</v>
      </c>
      <c r="I85" s="4" t="str">
        <f>IF(D85="","",+[1]AcumSYS!$B82)</f>
        <v>Eleazar</v>
      </c>
      <c r="J85" s="4" t="str">
        <f>IF(D85="","",+[1]AcumSYS!$C82)</f>
        <v>Solis</v>
      </c>
      <c r="K85" s="4" t="str">
        <f>IF(D85="","",+[1]AcumSYS!$D82)</f>
        <v>Noriega</v>
      </c>
      <c r="L85" s="4" t="str">
        <f>IF(D85="","",IF([1]AcumSYS!$AQ82="F","Femenino","Masculino"))</f>
        <v>Masculino</v>
      </c>
      <c r="M85" s="4">
        <f>IF(D85="","",ROUND(SUM([1]AcumSYS!$F82:$AA82)/[1]AcumSYS!$C$2*28,2))</f>
        <v>24102.89</v>
      </c>
      <c r="N85" s="4" t="str">
        <f t="shared" si="3"/>
        <v>Pesos Mexicanos</v>
      </c>
      <c r="O85" s="4">
        <f>IF(D85="","",(ROUND(SUM([1]AcumSYS!$F82:$AA82)/[1]AcumSYS!$C$2*28,2))-(ROUND(SUM([1]AcumSYS!$AB82:$AJ82)/[1]AcumSYS!$C$2*28,2)))</f>
        <v>20877.41</v>
      </c>
      <c r="P85" s="4" t="str">
        <f t="shared" si="4"/>
        <v>Pesos Mexicanos</v>
      </c>
      <c r="Q85" s="4">
        <v>8</v>
      </c>
      <c r="R85" s="4"/>
      <c r="S85" s="4">
        <f>IF(D85="","",[1]AcumSYS!$A82*1)</f>
        <v>218112</v>
      </c>
      <c r="T85" s="4" t="str">
        <f>IF(([1]AcumSYS!N82)=0,"",[1]AcumSYS!$A82*1)</f>
        <v/>
      </c>
      <c r="U85" s="4" t="str">
        <f>IF(D85="","",IF(([1]AcumSYS!W82)=0,"",[1]AcumSYS!$A82*1))</f>
        <v/>
      </c>
      <c r="V85" s="4" t="str">
        <f>IF(D85="","",IF(([1]AcumSYS!S82+[1]AcumSYS!T82)=0,"",[1]AcumSYS!$A82*1))</f>
        <v/>
      </c>
      <c r="W85" s="4"/>
      <c r="X85" s="4"/>
      <c r="Y85" s="4"/>
      <c r="Z85" s="4" t="str">
        <f>IF(D85="","",IF(([1]AcumSYS!O82)=0," ",[1]AcumSYS!$A82*1))</f>
        <v xml:space="preserve"> </v>
      </c>
      <c r="AA85" s="4"/>
      <c r="AB85" s="4">
        <f>IF(D85="","",IF(([1]AcumSYS!I82+[1]AcumSYS!J82+[1]AcumSYS!K82+[1]AcumSYS!L82+[1]AcumSYS!M82+[1]AcumSYS!P82+[1]AcumSYS!Q82+[1]AcumSYS!R82+[1]AcumSYS!U82+[1]AcumSYS!V82+[1]AcumSYS!X82+[1]AcumSYS!Y82+[1]AcumSYS!Z82+[1]AcumSYS!AA82)=0,"",[1]AcumSYS!$A82*1))</f>
        <v>218112</v>
      </c>
      <c r="AC85" s="4"/>
      <c r="AD85" s="4" t="str">
        <f t="shared" si="5"/>
        <v>Recursos Humanos</v>
      </c>
      <c r="AE85" s="6">
        <v>44770</v>
      </c>
      <c r="AF85" s="6">
        <v>44770</v>
      </c>
      <c r="AG85" s="8" t="str">
        <f>IF(MID(E85,1,4)=MID(E84,1,4),"Modificacion en el trimestre",IF([1]AcumSYS!AP82=" "," ","Baja: " &amp;[1]AcumSYS!AP82))</f>
        <v xml:space="preserve"> </v>
      </c>
    </row>
    <row r="86" spans="1:33" x14ac:dyDescent="0.25">
      <c r="A86" s="4">
        <f>IF(D86= "", "",[1]AcumSYS!$B$2)</f>
        <v>2022</v>
      </c>
      <c r="B86" s="6">
        <f>IF(D86="","",+[1]AcumSYS!$D$2)</f>
        <v>44652</v>
      </c>
      <c r="C86" s="6">
        <f>IF(D86="","",+[1]AcumSYS!$E$2)</f>
        <v>44742</v>
      </c>
      <c r="D86" s="4" t="str">
        <f>IF([1]AcumSYS!$AR83="","",IF([1]AcumSYS!$AR83="s","Empleado","Personal de Confianza"))</f>
        <v>Empleado</v>
      </c>
      <c r="E86" s="7" t="str">
        <f>+[1]AcumSYS!A83</f>
        <v>02191822</v>
      </c>
      <c r="F86" s="4" t="str">
        <f>IF(D86="","",+[1]AcumSYS!$E83)</f>
        <v>OPERADOR DE RETROEXCAVADORA</v>
      </c>
      <c r="G86" s="4" t="str">
        <f>IF(D86="","",+[1]AcumSYS!$E83)</f>
        <v>OPERADOR DE RETROEXCAVADORA</v>
      </c>
      <c r="H86" s="4" t="str">
        <f>IF(D86="","",+[1]AcumSYS!$AS83)</f>
        <v>OPERACION</v>
      </c>
      <c r="I86" s="4" t="str">
        <f>IF(D86="","",+[1]AcumSYS!$B83)</f>
        <v>Luis Manuel</v>
      </c>
      <c r="J86" s="4" t="str">
        <f>IF(D86="","",+[1]AcumSYS!$C83)</f>
        <v>Garcia</v>
      </c>
      <c r="K86" s="4" t="str">
        <f>IF(D86="","",+[1]AcumSYS!$D83)</f>
        <v>Estrada</v>
      </c>
      <c r="L86" s="4" t="str">
        <f>IF(D86="","",IF([1]AcumSYS!$AQ83="F","Femenino","Masculino"))</f>
        <v>Masculino</v>
      </c>
      <c r="M86" s="4">
        <f>IF(D86="","",ROUND(SUM([1]AcumSYS!$F83:$AA83)/[1]AcumSYS!$C$2*28,2))</f>
        <v>15830.99</v>
      </c>
      <c r="N86" s="4" t="str">
        <f t="shared" si="3"/>
        <v>Pesos Mexicanos</v>
      </c>
      <c r="O86" s="4">
        <f>IF(D86="","",(ROUND(SUM([1]AcumSYS!$F83:$AA83)/[1]AcumSYS!$C$2*28,2))-(ROUND(SUM([1]AcumSYS!$AB83:$AJ83)/[1]AcumSYS!$C$2*28,2)))</f>
        <v>8566.630000000001</v>
      </c>
      <c r="P86" s="4" t="str">
        <f t="shared" si="4"/>
        <v>Pesos Mexicanos</v>
      </c>
      <c r="Q86" s="4">
        <v>8</v>
      </c>
      <c r="R86" s="4"/>
      <c r="S86" s="4">
        <f>IF(D86="","",[1]AcumSYS!$A83*1)</f>
        <v>2191822</v>
      </c>
      <c r="T86" s="4" t="str">
        <f>IF(([1]AcumSYS!N83)=0,"",[1]AcumSYS!$A83*1)</f>
        <v/>
      </c>
      <c r="U86" s="4" t="str">
        <f>IF(D86="","",IF(([1]AcumSYS!W83)=0,"",[1]AcumSYS!$A83*1))</f>
        <v/>
      </c>
      <c r="V86" s="4" t="str">
        <f>IF(D86="","",IF(([1]AcumSYS!S83+[1]AcumSYS!T83)=0,"",[1]AcumSYS!$A83*1))</f>
        <v/>
      </c>
      <c r="W86" s="4"/>
      <c r="X86" s="4"/>
      <c r="Y86" s="4"/>
      <c r="Z86" s="4" t="str">
        <f>IF(D86="","",IF(([1]AcumSYS!O83)=0," ",[1]AcumSYS!$A83*1))</f>
        <v xml:space="preserve"> </v>
      </c>
      <c r="AA86" s="4"/>
      <c r="AB86" s="4">
        <f>IF(D86="","",IF(([1]AcumSYS!I83+[1]AcumSYS!J83+[1]AcumSYS!K83+[1]AcumSYS!L83+[1]AcumSYS!M83+[1]AcumSYS!P83+[1]AcumSYS!Q83+[1]AcumSYS!R83+[1]AcumSYS!U83+[1]AcumSYS!V83+[1]AcumSYS!X83+[1]AcumSYS!Y83+[1]AcumSYS!Z83+[1]AcumSYS!AA83)=0,"",[1]AcumSYS!$A83*1))</f>
        <v>2191822</v>
      </c>
      <c r="AC86" s="4"/>
      <c r="AD86" s="4" t="str">
        <f t="shared" si="5"/>
        <v>Recursos Humanos</v>
      </c>
      <c r="AE86" s="6">
        <v>44770</v>
      </c>
      <c r="AF86" s="6">
        <v>44770</v>
      </c>
      <c r="AG86" s="8" t="str">
        <f>IF(MID(E86,1,4)=MID(E85,1,4),"Modificacion en el trimestre",IF([1]AcumSYS!AP83=" "," ","Baja: " &amp;[1]AcumSYS!AP83))</f>
        <v xml:space="preserve"> </v>
      </c>
    </row>
    <row r="87" spans="1:33" x14ac:dyDescent="0.25">
      <c r="A87" s="4">
        <f>IF(D87= "", "",[1]AcumSYS!$B$2)</f>
        <v>2022</v>
      </c>
      <c r="B87" s="6">
        <f>IF(D87="","",+[1]AcumSYS!$D$2)</f>
        <v>44652</v>
      </c>
      <c r="C87" s="6">
        <f>IF(D87="","",+[1]AcumSYS!$E$2)</f>
        <v>44742</v>
      </c>
      <c r="D87" s="4" t="str">
        <f>IF([1]AcumSYS!$AR84="","",IF([1]AcumSYS!$AR84="s","Empleado","Personal de Confianza"))</f>
        <v>Empleado</v>
      </c>
      <c r="E87" s="7" t="str">
        <f>+[1]AcumSYS!A84</f>
        <v>0220184</v>
      </c>
      <c r="F87" s="4" t="str">
        <f>IF(D87="","",+[1]AcumSYS!$E84)</f>
        <v>FONTANERO</v>
      </c>
      <c r="G87" s="4" t="str">
        <f>IF(D87="","",+[1]AcumSYS!$E84)</f>
        <v>FONTANERO</v>
      </c>
      <c r="H87" s="4" t="str">
        <f>IF(D87="","",+[1]AcumSYS!$AS84)</f>
        <v>OPERACION</v>
      </c>
      <c r="I87" s="4" t="str">
        <f>IF(D87="","",+[1]AcumSYS!$B84)</f>
        <v>Luis Alberto</v>
      </c>
      <c r="J87" s="4" t="str">
        <f>IF(D87="","",+[1]AcumSYS!$C84)</f>
        <v>Lopez</v>
      </c>
      <c r="K87" s="4" t="str">
        <f>IF(D87="","",+[1]AcumSYS!$D84)</f>
        <v>Lopez</v>
      </c>
      <c r="L87" s="4" t="str">
        <f>IF(D87="","",IF([1]AcumSYS!$AQ84="F","Femenino","Masculino"))</f>
        <v>Masculino</v>
      </c>
      <c r="M87" s="4">
        <f>IF(D87="","",ROUND(SUM([1]AcumSYS!$F84:$AA84)/[1]AcumSYS!$C$2*28,2))</f>
        <v>11280.04</v>
      </c>
      <c r="N87" s="4" t="str">
        <f t="shared" si="3"/>
        <v>Pesos Mexicanos</v>
      </c>
      <c r="O87" s="4">
        <f>IF(D87="","",(ROUND(SUM([1]AcumSYS!$F84:$AA84)/[1]AcumSYS!$C$2*28,2))-(ROUND(SUM([1]AcumSYS!$AB84:$AJ84)/[1]AcumSYS!$C$2*28,2)))</f>
        <v>805.5</v>
      </c>
      <c r="P87" s="4" t="str">
        <f t="shared" si="4"/>
        <v>Pesos Mexicanos</v>
      </c>
      <c r="Q87" s="4">
        <v>8</v>
      </c>
      <c r="R87" s="4"/>
      <c r="S87" s="4">
        <f>IF(D87="","",[1]AcumSYS!$A84*1)</f>
        <v>220184</v>
      </c>
      <c r="T87" s="4" t="str">
        <f>IF(([1]AcumSYS!N84)=0,"",[1]AcumSYS!$A84*1)</f>
        <v/>
      </c>
      <c r="U87" s="4" t="str">
        <f>IF(D87="","",IF(([1]AcumSYS!W84)=0,"",[1]AcumSYS!$A84*1))</f>
        <v/>
      </c>
      <c r="V87" s="4" t="str">
        <f>IF(D87="","",IF(([1]AcumSYS!S84+[1]AcumSYS!T84)=0,"",[1]AcumSYS!$A84*1))</f>
        <v/>
      </c>
      <c r="W87" s="4"/>
      <c r="X87" s="4"/>
      <c r="Y87" s="4"/>
      <c r="Z87" s="4" t="str">
        <f>IF(D87="","",IF(([1]AcumSYS!O84)=0," ",[1]AcumSYS!$A84*1))</f>
        <v xml:space="preserve"> </v>
      </c>
      <c r="AA87" s="4"/>
      <c r="AB87" s="4">
        <f>IF(D87="","",IF(([1]AcumSYS!I84+[1]AcumSYS!J84+[1]AcumSYS!K84+[1]AcumSYS!L84+[1]AcumSYS!M84+[1]AcumSYS!P84+[1]AcumSYS!Q84+[1]AcumSYS!R84+[1]AcumSYS!U84+[1]AcumSYS!V84+[1]AcumSYS!X84+[1]AcumSYS!Y84+[1]AcumSYS!Z84+[1]AcumSYS!AA84)=0,"",[1]AcumSYS!$A84*1))</f>
        <v>220184</v>
      </c>
      <c r="AC87" s="4"/>
      <c r="AD87" s="4" t="str">
        <f t="shared" si="5"/>
        <v>Recursos Humanos</v>
      </c>
      <c r="AE87" s="6">
        <v>44770</v>
      </c>
      <c r="AF87" s="6">
        <v>44770</v>
      </c>
      <c r="AG87" s="8" t="str">
        <f>IF(MID(E87,1,4)=MID(E86,1,4),"Modificacion en el trimestre",IF([1]AcumSYS!AP84=" "," ","Baja: " &amp;[1]AcumSYS!AP84))</f>
        <v xml:space="preserve"> </v>
      </c>
    </row>
    <row r="88" spans="1:33" x14ac:dyDescent="0.25">
      <c r="A88" s="4">
        <f>IF(D88= "", "",[1]AcumSYS!$B$2)</f>
        <v>2022</v>
      </c>
      <c r="B88" s="6">
        <f>IF(D88="","",+[1]AcumSYS!$D$2)</f>
        <v>44652</v>
      </c>
      <c r="C88" s="6">
        <f>IF(D88="","",+[1]AcumSYS!$E$2)</f>
        <v>44742</v>
      </c>
      <c r="D88" s="4" t="str">
        <f>IF([1]AcumSYS!$AR85="","",IF([1]AcumSYS!$AR85="s","Empleado","Personal de Confianza"))</f>
        <v>Empleado</v>
      </c>
      <c r="E88" s="7" t="str">
        <f>+[1]AcumSYS!A85</f>
        <v>0221184</v>
      </c>
      <c r="F88" s="4" t="str">
        <f>IF(D88="","",+[1]AcumSYS!$E85)</f>
        <v>FONTANERO</v>
      </c>
      <c r="G88" s="4" t="str">
        <f>IF(D88="","",+[1]AcumSYS!$E85)</f>
        <v>FONTANERO</v>
      </c>
      <c r="H88" s="4" t="str">
        <f>IF(D88="","",+[1]AcumSYS!$AS85)</f>
        <v>OPERACION</v>
      </c>
      <c r="I88" s="4" t="str">
        <f>IF(D88="","",+[1]AcumSYS!$B85)</f>
        <v>Alfredo</v>
      </c>
      <c r="J88" s="4" t="str">
        <f>IF(D88="","",+[1]AcumSYS!$C85)</f>
        <v>Ruiz</v>
      </c>
      <c r="K88" s="4" t="str">
        <f>IF(D88="","",+[1]AcumSYS!$D85)</f>
        <v>Tevaqui</v>
      </c>
      <c r="L88" s="4" t="str">
        <f>IF(D88="","",IF([1]AcumSYS!$AQ85="F","Femenino","Masculino"))</f>
        <v>Masculino</v>
      </c>
      <c r="M88" s="4">
        <f>IF(D88="","",ROUND(SUM([1]AcumSYS!$F85:$AA85)/[1]AcumSYS!$C$2*28,2))</f>
        <v>10781.12</v>
      </c>
      <c r="N88" s="4" t="str">
        <f t="shared" si="3"/>
        <v>Pesos Mexicanos</v>
      </c>
      <c r="O88" s="4">
        <f>IF(D88="","",(ROUND(SUM([1]AcumSYS!$F85:$AA85)/[1]AcumSYS!$C$2*28,2))-(ROUND(SUM([1]AcumSYS!$AB85:$AJ85)/[1]AcumSYS!$C$2*28,2)))</f>
        <v>6949.01</v>
      </c>
      <c r="P88" s="4" t="str">
        <f t="shared" si="4"/>
        <v>Pesos Mexicanos</v>
      </c>
      <c r="Q88" s="4">
        <v>8</v>
      </c>
      <c r="R88" s="4"/>
      <c r="S88" s="4">
        <f>IF(D88="","",[1]AcumSYS!$A85*1)</f>
        <v>221184</v>
      </c>
      <c r="T88" s="4" t="str">
        <f>IF(([1]AcumSYS!N85)=0,"",[1]AcumSYS!$A85*1)</f>
        <v/>
      </c>
      <c r="U88" s="4" t="str">
        <f>IF(D88="","",IF(([1]AcumSYS!W85)=0,"",[1]AcumSYS!$A85*1))</f>
        <v/>
      </c>
      <c r="V88" s="4" t="str">
        <f>IF(D88="","",IF(([1]AcumSYS!S85+[1]AcumSYS!T85)=0,"",[1]AcumSYS!$A85*1))</f>
        <v/>
      </c>
      <c r="W88" s="4"/>
      <c r="X88" s="4"/>
      <c r="Y88" s="4"/>
      <c r="Z88" s="4" t="str">
        <f>IF(D88="","",IF(([1]AcumSYS!O85)=0," ",[1]AcumSYS!$A85*1))</f>
        <v xml:space="preserve"> </v>
      </c>
      <c r="AA88" s="4"/>
      <c r="AB88" s="4">
        <f>IF(D88="","",IF(([1]AcumSYS!I85+[1]AcumSYS!J85+[1]AcumSYS!K85+[1]AcumSYS!L85+[1]AcumSYS!M85+[1]AcumSYS!P85+[1]AcumSYS!Q85+[1]AcumSYS!R85+[1]AcumSYS!U85+[1]AcumSYS!V85+[1]AcumSYS!X85+[1]AcumSYS!Y85+[1]AcumSYS!Z85+[1]AcumSYS!AA85)=0,"",[1]AcumSYS!$A85*1))</f>
        <v>221184</v>
      </c>
      <c r="AC88" s="4"/>
      <c r="AD88" s="4" t="str">
        <f t="shared" si="5"/>
        <v>Recursos Humanos</v>
      </c>
      <c r="AE88" s="6">
        <v>44770</v>
      </c>
      <c r="AF88" s="6">
        <v>44770</v>
      </c>
      <c r="AG88" s="8" t="str">
        <f>IF(MID(E88,1,4)=MID(E87,1,4),"Modificacion en el trimestre",IF([1]AcumSYS!AP85=" "," ","Baja: " &amp;[1]AcumSYS!AP85))</f>
        <v xml:space="preserve"> </v>
      </c>
    </row>
    <row r="89" spans="1:33" x14ac:dyDescent="0.25">
      <c r="A89" s="4">
        <f>IF(D89= "", "",[1]AcumSYS!$B$2)</f>
        <v>2022</v>
      </c>
      <c r="B89" s="6">
        <f>IF(D89="","",+[1]AcumSYS!$D$2)</f>
        <v>44652</v>
      </c>
      <c r="C89" s="6">
        <f>IF(D89="","",+[1]AcumSYS!$E$2)</f>
        <v>44742</v>
      </c>
      <c r="D89" s="4" t="str">
        <f>IF([1]AcumSYS!$AR86="","",IF([1]AcumSYS!$AR86="s","Empleado","Personal de Confianza"))</f>
        <v>Empleado</v>
      </c>
      <c r="E89" s="7" t="str">
        <f>+[1]AcumSYS!A86</f>
        <v>0222184</v>
      </c>
      <c r="F89" s="4" t="str">
        <f>IF(D89="","",+[1]AcumSYS!$E86)</f>
        <v>FONTANERO</v>
      </c>
      <c r="G89" s="4" t="str">
        <f>IF(D89="","",+[1]AcumSYS!$E86)</f>
        <v>FONTANERO</v>
      </c>
      <c r="H89" s="4" t="str">
        <f>IF(D89="","",+[1]AcumSYS!$AS86)</f>
        <v>OPERACION</v>
      </c>
      <c r="I89" s="4" t="str">
        <f>IF(D89="","",+[1]AcumSYS!$B86)</f>
        <v>Luis Ravi</v>
      </c>
      <c r="J89" s="4" t="str">
        <f>IF(D89="","",+[1]AcumSYS!$C86)</f>
        <v>Solis</v>
      </c>
      <c r="K89" s="4" t="str">
        <f>IF(D89="","",+[1]AcumSYS!$D86)</f>
        <v>Hernandez</v>
      </c>
      <c r="L89" s="4" t="str">
        <f>IF(D89="","",IF([1]AcumSYS!$AQ86="F","Femenino","Masculino"))</f>
        <v>Masculino</v>
      </c>
      <c r="M89" s="4">
        <f>IF(D89="","",ROUND(SUM([1]AcumSYS!$F86:$AA86)/[1]AcumSYS!$C$2*28,2))</f>
        <v>13749.8</v>
      </c>
      <c r="N89" s="4" t="str">
        <f t="shared" si="3"/>
        <v>Pesos Mexicanos</v>
      </c>
      <c r="O89" s="4">
        <f>IF(D89="","",(ROUND(SUM([1]AcumSYS!$F86:$AA86)/[1]AcumSYS!$C$2*28,2))-(ROUND(SUM([1]AcumSYS!$AB86:$AJ86)/[1]AcumSYS!$C$2*28,2)))</f>
        <v>5748.7099999999991</v>
      </c>
      <c r="P89" s="4" t="str">
        <f t="shared" si="4"/>
        <v>Pesos Mexicanos</v>
      </c>
      <c r="Q89" s="4">
        <v>8</v>
      </c>
      <c r="R89" s="4"/>
      <c r="S89" s="4">
        <f>IF(D89="","",[1]AcumSYS!$A86*1)</f>
        <v>222184</v>
      </c>
      <c r="T89" s="4" t="str">
        <f>IF(([1]AcumSYS!N86)=0,"",[1]AcumSYS!$A86*1)</f>
        <v/>
      </c>
      <c r="U89" s="4" t="str">
        <f>IF(D89="","",IF(([1]AcumSYS!W86)=0,"",[1]AcumSYS!$A86*1))</f>
        <v/>
      </c>
      <c r="V89" s="4" t="str">
        <f>IF(D89="","",IF(([1]AcumSYS!S86+[1]AcumSYS!T86)=0,"",[1]AcumSYS!$A86*1))</f>
        <v/>
      </c>
      <c r="W89" s="4"/>
      <c r="X89" s="4"/>
      <c r="Y89" s="4"/>
      <c r="Z89" s="4" t="str">
        <f>IF(D89="","",IF(([1]AcumSYS!O86)=0," ",[1]AcumSYS!$A86*1))</f>
        <v xml:space="preserve"> </v>
      </c>
      <c r="AA89" s="4"/>
      <c r="AB89" s="4">
        <f>IF(D89="","",IF(([1]AcumSYS!I86+[1]AcumSYS!J86+[1]AcumSYS!K86+[1]AcumSYS!L86+[1]AcumSYS!M86+[1]AcumSYS!P86+[1]AcumSYS!Q86+[1]AcumSYS!R86+[1]AcumSYS!U86+[1]AcumSYS!V86+[1]AcumSYS!X86+[1]AcumSYS!Y86+[1]AcumSYS!Z86+[1]AcumSYS!AA86)=0,"",[1]AcumSYS!$A86*1))</f>
        <v>222184</v>
      </c>
      <c r="AC89" s="4"/>
      <c r="AD89" s="4" t="str">
        <f t="shared" si="5"/>
        <v>Recursos Humanos</v>
      </c>
      <c r="AE89" s="6">
        <v>44770</v>
      </c>
      <c r="AF89" s="6">
        <v>44770</v>
      </c>
      <c r="AG89" s="8" t="str">
        <f>IF(MID(E89,1,4)=MID(E88,1,4),"Modificacion en el trimestre",IF([1]AcumSYS!AP86=" "," ","Baja: " &amp;[1]AcumSYS!AP86))</f>
        <v xml:space="preserve"> </v>
      </c>
    </row>
    <row r="90" spans="1:33" x14ac:dyDescent="0.25">
      <c r="A90" s="4">
        <f>IF(D90= "", "",[1]AcumSYS!$B$2)</f>
        <v>2022</v>
      </c>
      <c r="B90" s="6">
        <f>IF(D90="","",+[1]AcumSYS!$D$2)</f>
        <v>44652</v>
      </c>
      <c r="C90" s="6">
        <f>IF(D90="","",+[1]AcumSYS!$E$2)</f>
        <v>44742</v>
      </c>
      <c r="D90" s="4" t="str">
        <f>IF([1]AcumSYS!$AR87="","",IF([1]AcumSYS!$AR87="s","Empleado","Personal de Confianza"))</f>
        <v>Empleado</v>
      </c>
      <c r="E90" s="7" t="str">
        <f>+[1]AcumSYS!A87</f>
        <v>0223185</v>
      </c>
      <c r="F90" s="4" t="str">
        <f>IF(D90="","",+[1]AcumSYS!$E87)</f>
        <v>BACHEADOR</v>
      </c>
      <c r="G90" s="4" t="str">
        <f>IF(D90="","",+[1]AcumSYS!$E87)</f>
        <v>BACHEADOR</v>
      </c>
      <c r="H90" s="4" t="str">
        <f>IF(D90="","",+[1]AcumSYS!$AS87)</f>
        <v>OPERACION</v>
      </c>
      <c r="I90" s="4" t="str">
        <f>IF(D90="","",+[1]AcumSYS!$B87)</f>
        <v>Jesus Ivan</v>
      </c>
      <c r="J90" s="4" t="str">
        <f>IF(D90="","",+[1]AcumSYS!$C87)</f>
        <v>Madera</v>
      </c>
      <c r="K90" s="4" t="str">
        <f>IF(D90="","",+[1]AcumSYS!$D87)</f>
        <v>Lopez</v>
      </c>
      <c r="L90" s="4" t="str">
        <f>IF(D90="","",IF([1]AcumSYS!$AQ87="F","Femenino","Masculino"))</f>
        <v>Masculino</v>
      </c>
      <c r="M90" s="4">
        <f>IF(D90="","",ROUND(SUM([1]AcumSYS!$F87:$AA87)/[1]AcumSYS!$C$2*28,2))</f>
        <v>2188.37</v>
      </c>
      <c r="N90" s="4" t="str">
        <f t="shared" si="3"/>
        <v>Pesos Mexicanos</v>
      </c>
      <c r="O90" s="4">
        <f>IF(D90="","",(ROUND(SUM([1]AcumSYS!$F87:$AA87)/[1]AcumSYS!$C$2*28,2))-(ROUND(SUM([1]AcumSYS!$AB87:$AJ87)/[1]AcumSYS!$C$2*28,2)))</f>
        <v>965.15999999999985</v>
      </c>
      <c r="P90" s="4" t="str">
        <f t="shared" si="4"/>
        <v>Pesos Mexicanos</v>
      </c>
      <c r="Q90" s="4">
        <v>8</v>
      </c>
      <c r="R90" s="4"/>
      <c r="S90" s="4">
        <f>IF(D90="","",[1]AcumSYS!$A87*1)</f>
        <v>223185</v>
      </c>
      <c r="T90" s="4" t="str">
        <f>IF(([1]AcumSYS!N87)=0,"",[1]AcumSYS!$A87*1)</f>
        <v/>
      </c>
      <c r="U90" s="4" t="str">
        <f>IF(D90="","",IF(([1]AcumSYS!W87)=0,"",[1]AcumSYS!$A87*1))</f>
        <v/>
      </c>
      <c r="V90" s="4" t="str">
        <f>IF(D90="","",IF(([1]AcumSYS!S87+[1]AcumSYS!T87)=0,"",[1]AcumSYS!$A87*1))</f>
        <v/>
      </c>
      <c r="W90" s="4"/>
      <c r="X90" s="4"/>
      <c r="Y90" s="4"/>
      <c r="Z90" s="4" t="str">
        <f>IF(D90="","",IF(([1]AcumSYS!O87)=0," ",[1]AcumSYS!$A87*1))</f>
        <v xml:space="preserve"> </v>
      </c>
      <c r="AA90" s="4"/>
      <c r="AB90" s="4">
        <f>IF(D90="","",IF(([1]AcumSYS!I87+[1]AcumSYS!J87+[1]AcumSYS!K87+[1]AcumSYS!L87+[1]AcumSYS!M87+[1]AcumSYS!P87+[1]AcumSYS!Q87+[1]AcumSYS!R87+[1]AcumSYS!U87+[1]AcumSYS!V87+[1]AcumSYS!X87+[1]AcumSYS!Y87+[1]AcumSYS!Z87+[1]AcumSYS!AA87)=0,"",[1]AcumSYS!$A87*1))</f>
        <v>223185</v>
      </c>
      <c r="AC90" s="4"/>
      <c r="AD90" s="4" t="str">
        <f t="shared" si="5"/>
        <v>Recursos Humanos</v>
      </c>
      <c r="AE90" s="6">
        <v>44770</v>
      </c>
      <c r="AF90" s="6">
        <v>44770</v>
      </c>
      <c r="AG90" s="8" t="str">
        <f>IF(MID(E90,1,4)=MID(E89,1,4),"Modificacion en el trimestre",IF([1]AcumSYS!AP87=" "," ","Baja: " &amp;[1]AcumSYS!AP87))</f>
        <v xml:space="preserve"> </v>
      </c>
    </row>
    <row r="91" spans="1:33" x14ac:dyDescent="0.25">
      <c r="A91" s="4">
        <f>IF(D91= "", "",[1]AcumSYS!$B$2)</f>
        <v>2022</v>
      </c>
      <c r="B91" s="6">
        <f>IF(D91="","",+[1]AcumSYS!$D$2)</f>
        <v>44652</v>
      </c>
      <c r="C91" s="6">
        <f>IF(D91="","",+[1]AcumSYS!$E$2)</f>
        <v>44742</v>
      </c>
      <c r="D91" s="4" t="str">
        <f>IF([1]AcumSYS!$AR88="","",IF([1]AcumSYS!$AR88="s","Empleado","Personal de Confianza"))</f>
        <v>Empleado</v>
      </c>
      <c r="E91" s="7" t="str">
        <f>+[1]AcumSYS!A88</f>
        <v>02238131</v>
      </c>
      <c r="F91" s="4" t="str">
        <f>IF(D91="","",+[1]AcumSYS!$E88)</f>
        <v>PEON ALBAÑIL</v>
      </c>
      <c r="G91" s="4" t="str">
        <f>IF(D91="","",+[1]AcumSYS!$E88)</f>
        <v>PEON ALBAÑIL</v>
      </c>
      <c r="H91" s="4" t="str">
        <f>IF(D91="","",+[1]AcumSYS!$AS88)</f>
        <v>OPERACION</v>
      </c>
      <c r="I91" s="4" t="str">
        <f>IF(D91="","",+[1]AcumSYS!$B88)</f>
        <v>Jesus Ivan</v>
      </c>
      <c r="J91" s="4" t="str">
        <f>IF(D91="","",+[1]AcumSYS!$C88)</f>
        <v>Madera</v>
      </c>
      <c r="K91" s="4" t="str">
        <f>IF(D91="","",+[1]AcumSYS!$D88)</f>
        <v>Lopez</v>
      </c>
      <c r="L91" s="4" t="str">
        <f>IF(D91="","",IF([1]AcumSYS!$AQ88="F","Femenino","Masculino"))</f>
        <v>Masculino</v>
      </c>
      <c r="M91" s="4">
        <f>IF(D91="","",ROUND(SUM([1]AcumSYS!$F88:$AA88)/[1]AcumSYS!$C$2*28,2))</f>
        <v>9050.0499999999993</v>
      </c>
      <c r="N91" s="4" t="str">
        <f t="shared" si="3"/>
        <v>Pesos Mexicanos</v>
      </c>
      <c r="O91" s="4">
        <f>IF(D91="","",(ROUND(SUM([1]AcumSYS!$F88:$AA88)/[1]AcumSYS!$C$2*28,2))-(ROUND(SUM([1]AcumSYS!$AB88:$AJ88)/[1]AcumSYS!$C$2*28,2)))</f>
        <v>3158.4599999999991</v>
      </c>
      <c r="P91" s="4" t="str">
        <f t="shared" si="4"/>
        <v>Pesos Mexicanos</v>
      </c>
      <c r="Q91" s="4">
        <v>8</v>
      </c>
      <c r="R91" s="4"/>
      <c r="S91" s="4">
        <f>IF(D91="","",[1]AcumSYS!$A88*1)</f>
        <v>2238131</v>
      </c>
      <c r="T91" s="4" t="str">
        <f>IF(([1]AcumSYS!N88)=0,"",[1]AcumSYS!$A88*1)</f>
        <v/>
      </c>
      <c r="U91" s="4" t="str">
        <f>IF(D91="","",IF(([1]AcumSYS!W88)=0,"",[1]AcumSYS!$A88*1))</f>
        <v/>
      </c>
      <c r="V91" s="4">
        <f>IF(D91="","",IF(([1]AcumSYS!S88+[1]AcumSYS!T88)=0,"",[1]AcumSYS!$A88*1))</f>
        <v>2238131</v>
      </c>
      <c r="W91" s="4"/>
      <c r="X91" s="4"/>
      <c r="Y91" s="4"/>
      <c r="Z91" s="4" t="str">
        <f>IF(D91="","",IF(([1]AcumSYS!O88)=0," ",[1]AcumSYS!$A88*1))</f>
        <v xml:space="preserve"> </v>
      </c>
      <c r="AA91" s="4"/>
      <c r="AB91" s="4">
        <f>IF(D91="","",IF(([1]AcumSYS!I88+[1]AcumSYS!J88+[1]AcumSYS!K88+[1]AcumSYS!L88+[1]AcumSYS!M88+[1]AcumSYS!P88+[1]AcumSYS!Q88+[1]AcumSYS!R88+[1]AcumSYS!U88+[1]AcumSYS!V88+[1]AcumSYS!X88+[1]AcumSYS!Y88+[1]AcumSYS!Z88+[1]AcumSYS!AA88)=0,"",[1]AcumSYS!$A88*1))</f>
        <v>2238131</v>
      </c>
      <c r="AC91" s="4"/>
      <c r="AD91" s="4" t="str">
        <f t="shared" si="5"/>
        <v>Recursos Humanos</v>
      </c>
      <c r="AE91" s="6">
        <v>44770</v>
      </c>
      <c r="AF91" s="6">
        <v>44770</v>
      </c>
      <c r="AG91" s="8" t="str">
        <f>IF(MID(E91,1,4)=MID(E90,1,4),"Modificacion en el trimestre",IF([1]AcumSYS!AP88=" "," ","Baja: " &amp;[1]AcumSYS!AP88))</f>
        <v>Modificacion en el trimestre</v>
      </c>
    </row>
    <row r="92" spans="1:33" x14ac:dyDescent="0.25">
      <c r="A92" s="4">
        <f>IF(D92= "", "",[1]AcumSYS!$B$2)</f>
        <v>2022</v>
      </c>
      <c r="B92" s="6">
        <f>IF(D92="","",+[1]AcumSYS!$D$2)</f>
        <v>44652</v>
      </c>
      <c r="C92" s="6">
        <f>IF(D92="","",+[1]AcumSYS!$E$2)</f>
        <v>44742</v>
      </c>
      <c r="D92" s="4" t="str">
        <f>IF([1]AcumSYS!$AR89="","",IF([1]AcumSYS!$AR89="s","Empleado","Personal de Confianza"))</f>
        <v>Empleado</v>
      </c>
      <c r="E92" s="7" t="str">
        <f>+[1]AcumSYS!A89</f>
        <v>0224184</v>
      </c>
      <c r="F92" s="4" t="str">
        <f>IF(D92="","",+[1]AcumSYS!$E89)</f>
        <v>FONTANERO</v>
      </c>
      <c r="G92" s="4" t="str">
        <f>IF(D92="","",+[1]AcumSYS!$E89)</f>
        <v>FONTANERO</v>
      </c>
      <c r="H92" s="4" t="str">
        <f>IF(D92="","",+[1]AcumSYS!$AS89)</f>
        <v>OPERACION</v>
      </c>
      <c r="I92" s="4" t="str">
        <f>IF(D92="","",+[1]AcumSYS!$B89)</f>
        <v>Noe Ruben</v>
      </c>
      <c r="J92" s="4" t="str">
        <f>IF(D92="","",+[1]AcumSYS!$C89)</f>
        <v>Aceves</v>
      </c>
      <c r="K92" s="4" t="str">
        <f>IF(D92="","",+[1]AcumSYS!$D89)</f>
        <v>Celaya</v>
      </c>
      <c r="L92" s="4" t="str">
        <f>IF(D92="","",IF([1]AcumSYS!$AQ89="F","Femenino","Masculino"))</f>
        <v>Masculino</v>
      </c>
      <c r="M92" s="4">
        <f>IF(D92="","",ROUND(SUM([1]AcumSYS!$F89:$AA89)/[1]AcumSYS!$C$2*28,2))</f>
        <v>2232.98</v>
      </c>
      <c r="N92" s="4" t="str">
        <f t="shared" si="3"/>
        <v>Pesos Mexicanos</v>
      </c>
      <c r="O92" s="4">
        <f>IF(D92="","",(ROUND(SUM([1]AcumSYS!$F89:$AA89)/[1]AcumSYS!$C$2*28,2))-(ROUND(SUM([1]AcumSYS!$AB89:$AJ89)/[1]AcumSYS!$C$2*28,2)))</f>
        <v>641.49</v>
      </c>
      <c r="P92" s="4" t="str">
        <f t="shared" si="4"/>
        <v>Pesos Mexicanos</v>
      </c>
      <c r="Q92" s="4">
        <v>8</v>
      </c>
      <c r="R92" s="4"/>
      <c r="S92" s="4">
        <f>IF(D92="","",[1]AcumSYS!$A89*1)</f>
        <v>224184</v>
      </c>
      <c r="T92" s="4" t="str">
        <f>IF(([1]AcumSYS!N89)=0,"",[1]AcumSYS!$A89*1)</f>
        <v/>
      </c>
      <c r="U92" s="4" t="str">
        <f>IF(D92="","",IF(([1]AcumSYS!W89)=0,"",[1]AcumSYS!$A89*1))</f>
        <v/>
      </c>
      <c r="V92" s="4" t="str">
        <f>IF(D92="","",IF(([1]AcumSYS!S89+[1]AcumSYS!T89)=0,"",[1]AcumSYS!$A89*1))</f>
        <v/>
      </c>
      <c r="W92" s="4"/>
      <c r="X92" s="4"/>
      <c r="Y92" s="4"/>
      <c r="Z92" s="4" t="str">
        <f>IF(D92="","",IF(([1]AcumSYS!O89)=0," ",[1]AcumSYS!$A89*1))</f>
        <v xml:space="preserve"> </v>
      </c>
      <c r="AA92" s="4"/>
      <c r="AB92" s="4">
        <f>IF(D92="","",IF(([1]AcumSYS!I89+[1]AcumSYS!J89+[1]AcumSYS!K89+[1]AcumSYS!L89+[1]AcumSYS!M89+[1]AcumSYS!P89+[1]AcumSYS!Q89+[1]AcumSYS!R89+[1]AcumSYS!U89+[1]AcumSYS!V89+[1]AcumSYS!X89+[1]AcumSYS!Y89+[1]AcumSYS!Z89+[1]AcumSYS!AA89)=0,"",[1]AcumSYS!$A89*1))</f>
        <v>224184</v>
      </c>
      <c r="AC92" s="4"/>
      <c r="AD92" s="4" t="str">
        <f t="shared" si="5"/>
        <v>Recursos Humanos</v>
      </c>
      <c r="AE92" s="6">
        <v>44770</v>
      </c>
      <c r="AF92" s="6">
        <v>44770</v>
      </c>
      <c r="AG92" s="8" t="str">
        <f>IF(MID(E92,1,4)=MID(E91,1,4),"Modificacion en el trimestre",IF([1]AcumSYS!AP89=" "," ","Baja: " &amp;[1]AcumSYS!AP89))</f>
        <v xml:space="preserve"> </v>
      </c>
    </row>
    <row r="93" spans="1:33" x14ac:dyDescent="0.25">
      <c r="A93" s="4">
        <f>IF(D93= "", "",[1]AcumSYS!$B$2)</f>
        <v>2022</v>
      </c>
      <c r="B93" s="6">
        <f>IF(D93="","",+[1]AcumSYS!$D$2)</f>
        <v>44652</v>
      </c>
      <c r="C93" s="6">
        <f>IF(D93="","",+[1]AcumSYS!$E$2)</f>
        <v>44742</v>
      </c>
      <c r="D93" s="4" t="str">
        <f>IF([1]AcumSYS!$AR90="","",IF([1]AcumSYS!$AR90="s","Empleado","Personal de Confianza"))</f>
        <v>Empleado</v>
      </c>
      <c r="E93" s="7" t="str">
        <f>+[1]AcumSYS!A90</f>
        <v>02248111</v>
      </c>
      <c r="F93" s="4" t="str">
        <f>IF(D93="","",+[1]AcumSYS!$E90)</f>
        <v>PEON AUXILIAR DE TALLERES</v>
      </c>
      <c r="G93" s="4" t="str">
        <f>IF(D93="","",+[1]AcumSYS!$E90)</f>
        <v>PEON AUXILIAR DE TALLERES</v>
      </c>
      <c r="H93" s="4" t="str">
        <f>IF(D93="","",+[1]AcumSYS!$AS90)</f>
        <v>OPERACION</v>
      </c>
      <c r="I93" s="4" t="str">
        <f>IF(D93="","",+[1]AcumSYS!$B90)</f>
        <v>Noe Ruben</v>
      </c>
      <c r="J93" s="4" t="str">
        <f>IF(D93="","",+[1]AcumSYS!$C90)</f>
        <v>Aceves</v>
      </c>
      <c r="K93" s="4" t="str">
        <f>IF(D93="","",+[1]AcumSYS!$D90)</f>
        <v>Celaya</v>
      </c>
      <c r="L93" s="4" t="str">
        <f>IF(D93="","",IF([1]AcumSYS!$AQ90="F","Femenino","Masculino"))</f>
        <v>Masculino</v>
      </c>
      <c r="M93" s="4">
        <f>IF(D93="","",ROUND(SUM([1]AcumSYS!$F90:$AA90)/[1]AcumSYS!$C$2*28,2))</f>
        <v>8336.3799999999992</v>
      </c>
      <c r="N93" s="4" t="str">
        <f t="shared" si="3"/>
        <v>Pesos Mexicanos</v>
      </c>
      <c r="O93" s="4">
        <f>IF(D93="","",(ROUND(SUM([1]AcumSYS!$F90:$AA90)/[1]AcumSYS!$C$2*28,2))-(ROUND(SUM([1]AcumSYS!$AB90:$AJ90)/[1]AcumSYS!$C$2*28,2)))</f>
        <v>1806.8099999999995</v>
      </c>
      <c r="P93" s="4" t="str">
        <f t="shared" si="4"/>
        <v>Pesos Mexicanos</v>
      </c>
      <c r="Q93" s="4">
        <v>8</v>
      </c>
      <c r="R93" s="4"/>
      <c r="S93" s="4">
        <f>IF(D93="","",[1]AcumSYS!$A90*1)</f>
        <v>2248111</v>
      </c>
      <c r="T93" s="4" t="str">
        <f>IF(([1]AcumSYS!N90)=0,"",[1]AcumSYS!$A90*1)</f>
        <v/>
      </c>
      <c r="U93" s="4" t="str">
        <f>IF(D93="","",IF(([1]AcumSYS!W90)=0,"",[1]AcumSYS!$A90*1))</f>
        <v/>
      </c>
      <c r="V93" s="4" t="str">
        <f>IF(D93="","",IF(([1]AcumSYS!S90+[1]AcumSYS!T90)=0,"",[1]AcumSYS!$A90*1))</f>
        <v/>
      </c>
      <c r="W93" s="4"/>
      <c r="X93" s="4"/>
      <c r="Y93" s="4"/>
      <c r="Z93" s="4" t="str">
        <f>IF(D93="","",IF(([1]AcumSYS!O90)=0," ",[1]AcumSYS!$A90*1))</f>
        <v xml:space="preserve"> </v>
      </c>
      <c r="AA93" s="4"/>
      <c r="AB93" s="4">
        <f>IF(D93="","",IF(([1]AcumSYS!I90+[1]AcumSYS!J90+[1]AcumSYS!K90+[1]AcumSYS!L90+[1]AcumSYS!M90+[1]AcumSYS!P90+[1]AcumSYS!Q90+[1]AcumSYS!R90+[1]AcumSYS!U90+[1]AcumSYS!V90+[1]AcumSYS!X90+[1]AcumSYS!Y90+[1]AcumSYS!Z90+[1]AcumSYS!AA90)=0,"",[1]AcumSYS!$A90*1))</f>
        <v>2248111</v>
      </c>
      <c r="AC93" s="4"/>
      <c r="AD93" s="4" t="str">
        <f t="shared" si="5"/>
        <v>Recursos Humanos</v>
      </c>
      <c r="AE93" s="6">
        <v>44770</v>
      </c>
      <c r="AF93" s="6">
        <v>44770</v>
      </c>
      <c r="AG93" s="8" t="str">
        <f>IF(MID(E93,1,4)=MID(E92,1,4),"Modificacion en el trimestre",IF([1]AcumSYS!AP90=" "," ","Baja: " &amp;[1]AcumSYS!AP90))</f>
        <v>Modificacion en el trimestre</v>
      </c>
    </row>
    <row r="94" spans="1:33" x14ac:dyDescent="0.25">
      <c r="A94" s="4">
        <f>IF(D94= "", "",[1]AcumSYS!$B$2)</f>
        <v>2022</v>
      </c>
      <c r="B94" s="6">
        <f>IF(D94="","",+[1]AcumSYS!$D$2)</f>
        <v>44652</v>
      </c>
      <c r="C94" s="6">
        <f>IF(D94="","",+[1]AcumSYS!$E$2)</f>
        <v>44742</v>
      </c>
      <c r="D94" s="4" t="s">
        <v>90</v>
      </c>
      <c r="E94" s="7" t="str">
        <f>+[1]AcumSYS!A91</f>
        <v>0225122</v>
      </c>
      <c r="F94" s="4" t="str">
        <f>IF(D94="","",+[1]AcumSYS!$E91)</f>
        <v>COMPRAS Y PRESUPUESTOS</v>
      </c>
      <c r="G94" s="4" t="str">
        <f>IF(D94="","",+[1]AcumSYS!$E91)</f>
        <v>COMPRAS Y PRESUPUESTOS</v>
      </c>
      <c r="H94" s="4" t="str">
        <f>IF(D94="","",+[1]AcumSYS!$AS91)</f>
        <v>OPERACION</v>
      </c>
      <c r="I94" s="4" t="str">
        <f>IF(D94="","",+[1]AcumSYS!$B91)</f>
        <v>Bernardo</v>
      </c>
      <c r="J94" s="4" t="str">
        <f>IF(D94="","",+[1]AcumSYS!$C91)</f>
        <v>Campuzano</v>
      </c>
      <c r="K94" s="4" t="str">
        <f>IF(D94="","",+[1]AcumSYS!$D91)</f>
        <v>Torres</v>
      </c>
      <c r="L94" s="4" t="str">
        <f>IF(D94="","",IF([1]AcumSYS!$AQ91="F","Femenino","Masculino"))</f>
        <v>Masculino</v>
      </c>
      <c r="M94" s="4">
        <f>IF(D94="","",ROUND(SUM([1]AcumSYS!$F91:$AA91)/[1]AcumSYS!$C$2*28,2))</f>
        <v>20525.02</v>
      </c>
      <c r="N94" s="4" t="str">
        <f t="shared" si="3"/>
        <v>Pesos Mexicanos</v>
      </c>
      <c r="O94" s="4">
        <f>IF(D94="","",(ROUND(SUM([1]AcumSYS!$F91:$AA91)/[1]AcumSYS!$C$2*28,2))-(ROUND(SUM([1]AcumSYS!$AB91:$AJ91)/[1]AcumSYS!$C$2*28,2)))</f>
        <v>10516.2</v>
      </c>
      <c r="P94" s="4" t="str">
        <f t="shared" si="4"/>
        <v>Pesos Mexicanos</v>
      </c>
      <c r="Q94" s="4">
        <v>8</v>
      </c>
      <c r="R94" s="4"/>
      <c r="S94" s="4">
        <f>IF(D94="","",[1]AcumSYS!$A91*1)</f>
        <v>225122</v>
      </c>
      <c r="T94" s="4" t="str">
        <f>IF(([1]AcumSYS!N91)=0,"",[1]AcumSYS!$A91*1)</f>
        <v/>
      </c>
      <c r="U94" s="4" t="str">
        <f>IF(D94="","",IF(([1]AcumSYS!W91)=0,"",[1]AcumSYS!$A91*1))</f>
        <v/>
      </c>
      <c r="V94" s="4" t="str">
        <f>IF(D94="","",IF(([1]AcumSYS!S91+[1]AcumSYS!T91)=0,"",[1]AcumSYS!$A91*1))</f>
        <v/>
      </c>
      <c r="W94" s="4"/>
      <c r="X94" s="4"/>
      <c r="Y94" s="4"/>
      <c r="Z94" s="4" t="str">
        <f>IF(D94="","",IF(([1]AcumSYS!O91)=0," ",[1]AcumSYS!$A91*1))</f>
        <v xml:space="preserve"> </v>
      </c>
      <c r="AA94" s="4"/>
      <c r="AB94" s="4">
        <f>IF(D94="","",IF(([1]AcumSYS!I91+[1]AcumSYS!J91+[1]AcumSYS!K91+[1]AcumSYS!L91+[1]AcumSYS!M91+[1]AcumSYS!P91+[1]AcumSYS!Q91+[1]AcumSYS!R91+[1]AcumSYS!U91+[1]AcumSYS!V91+[1]AcumSYS!X91+[1]AcumSYS!Y91+[1]AcumSYS!Z91+[1]AcumSYS!AA91)=0,"",[1]AcumSYS!$A91*1))</f>
        <v>225122</v>
      </c>
      <c r="AC94" s="4"/>
      <c r="AD94" s="4" t="str">
        <f t="shared" si="5"/>
        <v>Recursos Humanos</v>
      </c>
      <c r="AE94" s="6">
        <v>44770</v>
      </c>
      <c r="AF94" s="6">
        <v>44770</v>
      </c>
      <c r="AG94" s="8" t="str">
        <f>IF(MID(E94,1,4)=MID(E93,1,4),"Modificacion en el trimestre",IF([1]AcumSYS!AP91=" "," ","Baja: " &amp;[1]AcumSYS!AP91))</f>
        <v xml:space="preserve"> </v>
      </c>
    </row>
    <row r="95" spans="1:33" x14ac:dyDescent="0.25">
      <c r="A95" s="4">
        <f>IF(D95= "", "",[1]AcumSYS!$B$2)</f>
        <v>2022</v>
      </c>
      <c r="B95" s="6">
        <f>IF(D95="","",+[1]AcumSYS!$D$2)</f>
        <v>44652</v>
      </c>
      <c r="C95" s="6">
        <f>IF(D95="","",+[1]AcumSYS!$E$2)</f>
        <v>44742</v>
      </c>
      <c r="D95" s="4" t="s">
        <v>90</v>
      </c>
      <c r="E95" s="7" t="str">
        <f>+[1]AcumSYS!A92</f>
        <v>022814</v>
      </c>
      <c r="F95" s="4" t="str">
        <f>IF(D95="","",+[1]AcumSYS!$E92)</f>
        <v>COORD REL PUBLICAS Y COMERCIALIZACION</v>
      </c>
      <c r="G95" s="4" t="str">
        <f>IF(D95="","",+[1]AcumSYS!$E92)</f>
        <v>COORD REL PUBLICAS Y COMERCIALIZACION</v>
      </c>
      <c r="H95" s="4" t="str">
        <f>IF(D95="","",+[1]AcumSYS!$AS92)</f>
        <v>COMERCIAL</v>
      </c>
      <c r="I95" s="4" t="str">
        <f>IF(D95="","",+[1]AcumSYS!$B92)</f>
        <v>Karina</v>
      </c>
      <c r="J95" s="4" t="str">
        <f>IF(D95="","",+[1]AcumSYS!$C92)</f>
        <v>Nieblas</v>
      </c>
      <c r="K95" s="4" t="str">
        <f>IF(D95="","",+[1]AcumSYS!$D92)</f>
        <v>Valenzuela</v>
      </c>
      <c r="L95" s="4" t="str">
        <f>IF(D95="","",IF([1]AcumSYS!$AQ92="F","Femenino","Masculino"))</f>
        <v>Femenino</v>
      </c>
      <c r="M95" s="4">
        <f>IF(D95="","",ROUND(SUM([1]AcumSYS!$F92:$AA92)/[1]AcumSYS!$C$2*28,2))</f>
        <v>32801.160000000003</v>
      </c>
      <c r="N95" s="4" t="str">
        <f t="shared" si="3"/>
        <v>Pesos Mexicanos</v>
      </c>
      <c r="O95" s="4">
        <f>IF(D95="","",(ROUND(SUM([1]AcumSYS!$F92:$AA92)/[1]AcumSYS!$C$2*28,2))-(ROUND(SUM([1]AcumSYS!$AB92:$AJ92)/[1]AcumSYS!$C$2*28,2)))</f>
        <v>23481.72</v>
      </c>
      <c r="P95" s="4" t="str">
        <f t="shared" si="4"/>
        <v>Pesos Mexicanos</v>
      </c>
      <c r="Q95" s="4">
        <v>8</v>
      </c>
      <c r="R95" s="4"/>
      <c r="S95" s="4">
        <f>IF(D95="","",[1]AcumSYS!$A92*1)</f>
        <v>22814</v>
      </c>
      <c r="T95" s="4" t="str">
        <f>IF(([1]AcumSYS!N92)=0,"",[1]AcumSYS!$A92*1)</f>
        <v/>
      </c>
      <c r="U95" s="4" t="str">
        <f>IF(D95="","",IF(([1]AcumSYS!W92)=0,"",[1]AcumSYS!$A92*1))</f>
        <v/>
      </c>
      <c r="V95" s="4" t="str">
        <f>IF(D95="","",IF(([1]AcumSYS!S92+[1]AcumSYS!T92)=0,"",[1]AcumSYS!$A92*1))</f>
        <v/>
      </c>
      <c r="W95" s="4"/>
      <c r="X95" s="4"/>
      <c r="Y95" s="4"/>
      <c r="Z95" s="4" t="str">
        <f>IF(D95="","",IF(([1]AcumSYS!O92)=0," ",[1]AcumSYS!$A92*1))</f>
        <v xml:space="preserve"> </v>
      </c>
      <c r="AA95" s="4"/>
      <c r="AB95" s="4" t="str">
        <f>IF(D95="","",IF(([1]AcumSYS!I92+[1]AcumSYS!J92+[1]AcumSYS!K92+[1]AcumSYS!L92+[1]AcumSYS!M92+[1]AcumSYS!P92+[1]AcumSYS!Q92+[1]AcumSYS!R92+[1]AcumSYS!U92+[1]AcumSYS!V92+[1]AcumSYS!X92+[1]AcumSYS!Y92+[1]AcumSYS!Z92+[1]AcumSYS!AA92)=0,"",[1]AcumSYS!$A92*1))</f>
        <v/>
      </c>
      <c r="AC95" s="4"/>
      <c r="AD95" s="4" t="str">
        <f t="shared" si="5"/>
        <v>Recursos Humanos</v>
      </c>
      <c r="AE95" s="6">
        <v>44770</v>
      </c>
      <c r="AF95" s="6">
        <v>44770</v>
      </c>
      <c r="AG95" s="8" t="str">
        <f>IF(MID(E95,1,4)=MID(E94,1,4),"Modificacion en el trimestre",IF([1]AcumSYS!AP92=" "," ","Baja: " &amp;[1]AcumSYS!AP92))</f>
        <v xml:space="preserve"> </v>
      </c>
    </row>
    <row r="96" spans="1:33" x14ac:dyDescent="0.25">
      <c r="A96" s="4">
        <f>IF(D96= "", "",[1]AcumSYS!$B$2)</f>
        <v>2022</v>
      </c>
      <c r="B96" s="6">
        <f>IF(D96="","",+[1]AcumSYS!$D$2)</f>
        <v>44652</v>
      </c>
      <c r="C96" s="6">
        <f>IF(D96="","",+[1]AcumSYS!$E$2)</f>
        <v>44742</v>
      </c>
      <c r="D96" s="4" t="s">
        <v>90</v>
      </c>
      <c r="E96" s="7" t="str">
        <f>+[1]AcumSYS!A93</f>
        <v>0232145</v>
      </c>
      <c r="F96" s="4" t="str">
        <f>IF(D96="","",+[1]AcumSYS!$E93)</f>
        <v>INSPECTOR DE SERVICIO</v>
      </c>
      <c r="G96" s="4" t="str">
        <f>IF(D96="","",+[1]AcumSYS!$E93)</f>
        <v>INSPECTOR DE SERVICIO</v>
      </c>
      <c r="H96" s="4" t="str">
        <f>IF(D96="","",+[1]AcumSYS!$AS93)</f>
        <v>COMERCIAL</v>
      </c>
      <c r="I96" s="4" t="str">
        <f>IF(D96="","",+[1]AcumSYS!$B93)</f>
        <v>Jose Jesus</v>
      </c>
      <c r="J96" s="4" t="str">
        <f>IF(D96="","",+[1]AcumSYS!$C93)</f>
        <v>Gomez</v>
      </c>
      <c r="K96" s="4" t="str">
        <f>IF(D96="","",+[1]AcumSYS!$D93)</f>
        <v>Araiza</v>
      </c>
      <c r="L96" s="4" t="str">
        <f>IF(D96="","",IF([1]AcumSYS!$AQ93="F","Femenino","Masculino"))</f>
        <v>Masculino</v>
      </c>
      <c r="M96" s="4">
        <f>IF(D96="","",ROUND(SUM([1]AcumSYS!$F93:$AA93)/[1]AcumSYS!$C$2*28,2))</f>
        <v>15508.53</v>
      </c>
      <c r="N96" s="4" t="str">
        <f t="shared" si="3"/>
        <v>Pesos Mexicanos</v>
      </c>
      <c r="O96" s="4">
        <f>IF(D96="","",(ROUND(SUM([1]AcumSYS!$F93:$AA93)/[1]AcumSYS!$C$2*28,2))-(ROUND(SUM([1]AcumSYS!$AB93:$AJ93)/[1]AcumSYS!$C$2*28,2)))</f>
        <v>4848.4700000000012</v>
      </c>
      <c r="P96" s="4" t="str">
        <f t="shared" si="4"/>
        <v>Pesos Mexicanos</v>
      </c>
      <c r="Q96" s="4">
        <v>8</v>
      </c>
      <c r="R96" s="4"/>
      <c r="S96" s="4">
        <f>IF(D96="","",[1]AcumSYS!$A93*1)</f>
        <v>232145</v>
      </c>
      <c r="T96" s="4" t="str">
        <f>IF(([1]AcumSYS!N93)=0,"",[1]AcumSYS!$A93*1)</f>
        <v/>
      </c>
      <c r="U96" s="4" t="str">
        <f>IF(D96="","",IF(([1]AcumSYS!W93)=0,"",[1]AcumSYS!$A93*1))</f>
        <v/>
      </c>
      <c r="V96" s="4" t="str">
        <f>IF(D96="","",IF(([1]AcumSYS!S93+[1]AcumSYS!T93)=0,"",[1]AcumSYS!$A93*1))</f>
        <v/>
      </c>
      <c r="W96" s="4"/>
      <c r="X96" s="4"/>
      <c r="Y96" s="4"/>
      <c r="Z96" s="4" t="str">
        <f>IF(D96="","",IF(([1]AcumSYS!O93)=0," ",[1]AcumSYS!$A93*1))</f>
        <v xml:space="preserve"> </v>
      </c>
      <c r="AA96" s="4"/>
      <c r="AB96" s="4">
        <f>IF(D96="","",IF(([1]AcumSYS!I93+[1]AcumSYS!J93+[1]AcumSYS!K93+[1]AcumSYS!L93+[1]AcumSYS!M93+[1]AcumSYS!P93+[1]AcumSYS!Q93+[1]AcumSYS!R93+[1]AcumSYS!U93+[1]AcumSYS!V93+[1]AcumSYS!X93+[1]AcumSYS!Y93+[1]AcumSYS!Z93+[1]AcumSYS!AA93)=0,"",[1]AcumSYS!$A93*1))</f>
        <v>232145</v>
      </c>
      <c r="AC96" s="4"/>
      <c r="AD96" s="4" t="str">
        <f t="shared" si="5"/>
        <v>Recursos Humanos</v>
      </c>
      <c r="AE96" s="6">
        <v>44770</v>
      </c>
      <c r="AF96" s="6">
        <v>44770</v>
      </c>
      <c r="AG96" s="8" t="str">
        <f>IF(MID(E96,1,4)=MID(E95,1,4),"Modificacion en el trimestre",IF([1]AcumSYS!AP93=" "," ","Baja: " &amp;[1]AcumSYS!AP93))</f>
        <v xml:space="preserve"> </v>
      </c>
    </row>
    <row r="97" spans="1:33" x14ac:dyDescent="0.25">
      <c r="A97" s="4">
        <f>IF(D97= "", "",[1]AcumSYS!$B$2)</f>
        <v>2022</v>
      </c>
      <c r="B97" s="6">
        <f>IF(D97="","",+[1]AcumSYS!$D$2)</f>
        <v>44652</v>
      </c>
      <c r="C97" s="6">
        <f>IF(D97="","",+[1]AcumSYS!$E$2)</f>
        <v>44742</v>
      </c>
      <c r="D97" s="4" t="str">
        <f>IF([1]AcumSYS!$AR94="","",IF([1]AcumSYS!$AR94="s","Empleado","Personal de Confianza"))</f>
        <v>Empleado</v>
      </c>
      <c r="E97" s="7" t="str">
        <f>+[1]AcumSYS!A94</f>
        <v>02331812</v>
      </c>
      <c r="F97" s="4" t="str">
        <f>IF(D97="","",+[1]AcumSYS!$E94)</f>
        <v>PEON</v>
      </c>
      <c r="G97" s="4" t="str">
        <f>IF(D97="","",+[1]AcumSYS!$E94)</f>
        <v>PEON</v>
      </c>
      <c r="H97" s="4" t="str">
        <f>IF(D97="","",+[1]AcumSYS!$AS94)</f>
        <v>OPERACION</v>
      </c>
      <c r="I97" s="4" t="str">
        <f>IF(D97="","",+[1]AcumSYS!$B94)</f>
        <v>Dagoberto</v>
      </c>
      <c r="J97" s="4" t="str">
        <f>IF(D97="","",+[1]AcumSYS!$C94)</f>
        <v>Martinez</v>
      </c>
      <c r="K97" s="4" t="str">
        <f>IF(D97="","",+[1]AcumSYS!$D94)</f>
        <v>Montaño</v>
      </c>
      <c r="L97" s="4" t="str">
        <f>IF(D97="","",IF([1]AcumSYS!$AQ94="F","Femenino","Masculino"))</f>
        <v>Masculino</v>
      </c>
      <c r="M97" s="4">
        <f>IF(D97="","",ROUND(SUM([1]AcumSYS!$F94:$AA94)/[1]AcumSYS!$C$2*28,2))</f>
        <v>10582.11</v>
      </c>
      <c r="N97" s="4" t="str">
        <f t="shared" si="3"/>
        <v>Pesos Mexicanos</v>
      </c>
      <c r="O97" s="4">
        <f>IF(D97="","",(ROUND(SUM([1]AcumSYS!$F94:$AA94)/[1]AcumSYS!$C$2*28,2))-(ROUND(SUM([1]AcumSYS!$AB94:$AJ94)/[1]AcumSYS!$C$2*28,2)))</f>
        <v>7479.2900000000009</v>
      </c>
      <c r="P97" s="4" t="str">
        <f t="shared" si="4"/>
        <v>Pesos Mexicanos</v>
      </c>
      <c r="Q97" s="4">
        <v>8</v>
      </c>
      <c r="R97" s="4"/>
      <c r="S97" s="4">
        <f>IF(D97="","",[1]AcumSYS!$A94*1)</f>
        <v>2331812</v>
      </c>
      <c r="T97" s="4" t="str">
        <f>IF(([1]AcumSYS!N94)=0,"",[1]AcumSYS!$A94*1)</f>
        <v/>
      </c>
      <c r="U97" s="4" t="str">
        <f>IF(D97="","",IF(([1]AcumSYS!W94)=0,"",[1]AcumSYS!$A94*1))</f>
        <v/>
      </c>
      <c r="V97" s="4" t="str">
        <f>IF(D97="","",IF(([1]AcumSYS!S94+[1]AcumSYS!T94)=0,"",[1]AcumSYS!$A94*1))</f>
        <v/>
      </c>
      <c r="W97" s="4"/>
      <c r="X97" s="4"/>
      <c r="Y97" s="4"/>
      <c r="Z97" s="4" t="str">
        <f>IF(D97="","",IF(([1]AcumSYS!O94)=0," ",[1]AcumSYS!$A94*1))</f>
        <v xml:space="preserve"> </v>
      </c>
      <c r="AA97" s="4"/>
      <c r="AB97" s="4">
        <f>IF(D97="","",IF(([1]AcumSYS!I94+[1]AcumSYS!J94+[1]AcumSYS!K94+[1]AcumSYS!L94+[1]AcumSYS!M94+[1]AcumSYS!P94+[1]AcumSYS!Q94+[1]AcumSYS!R94+[1]AcumSYS!U94+[1]AcumSYS!V94+[1]AcumSYS!X94+[1]AcumSYS!Y94+[1]AcumSYS!Z94+[1]AcumSYS!AA94)=0,"",[1]AcumSYS!$A94*1))</f>
        <v>2331812</v>
      </c>
      <c r="AC97" s="4"/>
      <c r="AD97" s="4" t="str">
        <f t="shared" si="5"/>
        <v>Recursos Humanos</v>
      </c>
      <c r="AE97" s="6">
        <v>44770</v>
      </c>
      <c r="AF97" s="6">
        <v>44770</v>
      </c>
      <c r="AG97" s="8" t="str">
        <f>IF(MID(E97,1,4)=MID(E96,1,4),"Modificacion en el trimestre",IF([1]AcumSYS!AP94=" "," ","Baja: " &amp;[1]AcumSYS!AP94))</f>
        <v xml:space="preserve"> </v>
      </c>
    </row>
    <row r="98" spans="1:33" x14ac:dyDescent="0.25">
      <c r="A98" s="4">
        <f>IF(D98= "", "",[1]AcumSYS!$B$2)</f>
        <v>2022</v>
      </c>
      <c r="B98" s="6">
        <f>IF(D98="","",+[1]AcumSYS!$D$2)</f>
        <v>44652</v>
      </c>
      <c r="C98" s="6">
        <f>IF(D98="","",+[1]AcumSYS!$E$2)</f>
        <v>44742</v>
      </c>
      <c r="D98" s="4" t="str">
        <f>IF([1]AcumSYS!$AR95="","",IF([1]AcumSYS!$AR95="s","Empleado","Personal de Confianza"))</f>
        <v>Empleado</v>
      </c>
      <c r="E98" s="7" t="str">
        <f>+[1]AcumSYS!A95</f>
        <v>02338131</v>
      </c>
      <c r="F98" s="4" t="str">
        <f>IF(D98="","",+[1]AcumSYS!$E95)</f>
        <v>PEON ALBAÑIL</v>
      </c>
      <c r="G98" s="4" t="str">
        <f>IF(D98="","",+[1]AcumSYS!$E95)</f>
        <v>PEON ALBAÑIL</v>
      </c>
      <c r="H98" s="4" t="str">
        <f>IF(D98="","",+[1]AcumSYS!$AS95)</f>
        <v>OPERACION</v>
      </c>
      <c r="I98" s="4" t="str">
        <f>IF(D98="","",+[1]AcumSYS!$B95)</f>
        <v>Dagoberto</v>
      </c>
      <c r="J98" s="4" t="str">
        <f>IF(D98="","",+[1]AcumSYS!$C95)</f>
        <v>Martinez</v>
      </c>
      <c r="K98" s="4" t="str">
        <f>IF(D98="","",+[1]AcumSYS!$D95)</f>
        <v>Montaño</v>
      </c>
      <c r="L98" s="4" t="str">
        <f>IF(D98="","",IF([1]AcumSYS!$AQ95="F","Femenino","Masculino"))</f>
        <v>Masculino</v>
      </c>
      <c r="M98" s="4">
        <f>IF(D98="","",ROUND(SUM([1]AcumSYS!$F95:$AA95)/[1]AcumSYS!$C$2*28,2))</f>
        <v>1954.55</v>
      </c>
      <c r="N98" s="4" t="str">
        <f t="shared" si="3"/>
        <v>Pesos Mexicanos</v>
      </c>
      <c r="O98" s="4">
        <f>IF(D98="","",(ROUND(SUM([1]AcumSYS!$F95:$AA95)/[1]AcumSYS!$C$2*28,2))-(ROUND(SUM([1]AcumSYS!$AB95:$AJ95)/[1]AcumSYS!$C$2*28,2)))</f>
        <v>1307.48</v>
      </c>
      <c r="P98" s="4" t="str">
        <f t="shared" si="4"/>
        <v>Pesos Mexicanos</v>
      </c>
      <c r="Q98" s="4">
        <v>8</v>
      </c>
      <c r="R98" s="4"/>
      <c r="S98" s="4">
        <f>IF(D98="","",[1]AcumSYS!$A95*1)</f>
        <v>2338131</v>
      </c>
      <c r="T98" s="4" t="str">
        <f>IF(([1]AcumSYS!N95)=0,"",[1]AcumSYS!$A95*1)</f>
        <v/>
      </c>
      <c r="U98" s="4" t="str">
        <f>IF(D98="","",IF(([1]AcumSYS!W95)=0,"",[1]AcumSYS!$A95*1))</f>
        <v/>
      </c>
      <c r="V98" s="4" t="str">
        <f>IF(D98="","",IF(([1]AcumSYS!S95+[1]AcumSYS!T95)=0,"",[1]AcumSYS!$A95*1))</f>
        <v/>
      </c>
      <c r="W98" s="4"/>
      <c r="X98" s="4"/>
      <c r="Y98" s="4"/>
      <c r="Z98" s="4" t="str">
        <f>IF(D98="","",IF(([1]AcumSYS!O95)=0," ",[1]AcumSYS!$A95*1))</f>
        <v xml:space="preserve"> </v>
      </c>
      <c r="AA98" s="4"/>
      <c r="AB98" s="4" t="str">
        <f>IF(D98="","",IF(([1]AcumSYS!I95+[1]AcumSYS!J95+[1]AcumSYS!K95+[1]AcumSYS!L95+[1]AcumSYS!M95+[1]AcumSYS!P95+[1]AcumSYS!Q95+[1]AcumSYS!R95+[1]AcumSYS!U95+[1]AcumSYS!V95+[1]AcumSYS!X95+[1]AcumSYS!Y95+[1]AcumSYS!Z95+[1]AcumSYS!AA95)=0,"",[1]AcumSYS!$A95*1))</f>
        <v/>
      </c>
      <c r="AC98" s="4"/>
      <c r="AD98" s="4" t="str">
        <f t="shared" si="5"/>
        <v>Recursos Humanos</v>
      </c>
      <c r="AE98" s="6">
        <v>44770</v>
      </c>
      <c r="AF98" s="6">
        <v>44770</v>
      </c>
      <c r="AG98" s="8" t="str">
        <f>IF(MID(E98,1,4)=MID(E97,1,4),"Modificacion en el trimestre",IF([1]AcumSYS!AP95=" "," ","Baja: " &amp;[1]AcumSYS!AP95))</f>
        <v>Modificacion en el trimestre</v>
      </c>
    </row>
    <row r="99" spans="1:33" x14ac:dyDescent="0.25">
      <c r="A99" s="4">
        <f>IF(D99= "", "",[1]AcumSYS!$B$2)</f>
        <v>2022</v>
      </c>
      <c r="B99" s="6">
        <f>IF(D99="","",+[1]AcumSYS!$D$2)</f>
        <v>44652</v>
      </c>
      <c r="C99" s="6">
        <f>IF(D99="","",+[1]AcumSYS!$E$2)</f>
        <v>44742</v>
      </c>
      <c r="D99" s="4" t="str">
        <f>IF([1]AcumSYS!$AR96="","",IF([1]AcumSYS!$AR96="s","Empleado","Personal de Confianza"))</f>
        <v>Empleado</v>
      </c>
      <c r="E99" s="7" t="str">
        <f>+[1]AcumSYS!A96</f>
        <v>02341812</v>
      </c>
      <c r="F99" s="4" t="str">
        <f>IF(D99="","",+[1]AcumSYS!$E96)</f>
        <v>PEON</v>
      </c>
      <c r="G99" s="4" t="str">
        <f>IF(D99="","",+[1]AcumSYS!$E96)</f>
        <v>PEON</v>
      </c>
      <c r="H99" s="4" t="str">
        <f>IF(D99="","",+[1]AcumSYS!$AS96)</f>
        <v>OPERACION</v>
      </c>
      <c r="I99" s="4" t="str">
        <f>IF(D99="","",+[1]AcumSYS!$B96)</f>
        <v>Joaquin Esteban</v>
      </c>
      <c r="J99" s="4" t="str">
        <f>IF(D99="","",+[1]AcumSYS!$C96)</f>
        <v>Solis</v>
      </c>
      <c r="K99" s="4" t="str">
        <f>IF(D99="","",+[1]AcumSYS!$D96)</f>
        <v>Rivera</v>
      </c>
      <c r="L99" s="4" t="str">
        <f>IF(D99="","",IF([1]AcumSYS!$AQ96="F","Femenino","Masculino"))</f>
        <v>Masculino</v>
      </c>
      <c r="M99" s="4">
        <f>IF(D99="","",ROUND(SUM([1]AcumSYS!$F96:$AA96)/[1]AcumSYS!$C$2*28,2))</f>
        <v>9904.26</v>
      </c>
      <c r="N99" s="4" t="str">
        <f t="shared" si="3"/>
        <v>Pesos Mexicanos</v>
      </c>
      <c r="O99" s="4">
        <f>IF(D99="","",(ROUND(SUM([1]AcumSYS!$F96:$AA96)/[1]AcumSYS!$C$2*28,2))-(ROUND(SUM([1]AcumSYS!$AB96:$AJ96)/[1]AcumSYS!$C$2*28,2)))</f>
        <v>5142.5300000000007</v>
      </c>
      <c r="P99" s="4" t="str">
        <f t="shared" si="4"/>
        <v>Pesos Mexicanos</v>
      </c>
      <c r="Q99" s="4">
        <v>8</v>
      </c>
      <c r="R99" s="4"/>
      <c r="S99" s="4">
        <f>IF(D99="","",[1]AcumSYS!$A96*1)</f>
        <v>2341812</v>
      </c>
      <c r="T99" s="4" t="str">
        <f>IF(([1]AcumSYS!N96)=0,"",[1]AcumSYS!$A96*1)</f>
        <v/>
      </c>
      <c r="U99" s="4" t="str">
        <f>IF(D99="","",IF(([1]AcumSYS!W96)=0,"",[1]AcumSYS!$A96*1))</f>
        <v/>
      </c>
      <c r="V99" s="4" t="str">
        <f>IF(D99="","",IF(([1]AcumSYS!S96+[1]AcumSYS!T96)=0,"",[1]AcumSYS!$A96*1))</f>
        <v/>
      </c>
      <c r="W99" s="4"/>
      <c r="X99" s="4"/>
      <c r="Y99" s="4"/>
      <c r="Z99" s="4" t="str">
        <f>IF(D99="","",IF(([1]AcumSYS!O96)=0," ",[1]AcumSYS!$A96*1))</f>
        <v xml:space="preserve"> </v>
      </c>
      <c r="AA99" s="4"/>
      <c r="AB99" s="4">
        <f>IF(D99="","",IF(([1]AcumSYS!I96+[1]AcumSYS!J96+[1]AcumSYS!K96+[1]AcumSYS!L96+[1]AcumSYS!M96+[1]AcumSYS!P96+[1]AcumSYS!Q96+[1]AcumSYS!R96+[1]AcumSYS!U96+[1]AcumSYS!V96+[1]AcumSYS!X96+[1]AcumSYS!Y96+[1]AcumSYS!Z96+[1]AcumSYS!AA96)=0,"",[1]AcumSYS!$A96*1))</f>
        <v>2341812</v>
      </c>
      <c r="AC99" s="4"/>
      <c r="AD99" s="4" t="str">
        <f t="shared" si="5"/>
        <v>Recursos Humanos</v>
      </c>
      <c r="AE99" s="6">
        <v>44770</v>
      </c>
      <c r="AF99" s="6">
        <v>44770</v>
      </c>
      <c r="AG99" s="8" t="str">
        <f>IF(MID(E99,1,4)=MID(E98,1,4),"Modificacion en el trimestre",IF([1]AcumSYS!AP96=" "," ","Baja: " &amp;[1]AcumSYS!AP96))</f>
        <v xml:space="preserve"> </v>
      </c>
    </row>
    <row r="100" spans="1:33" x14ac:dyDescent="0.25">
      <c r="A100" s="4">
        <f>IF(D100= "", "",[1]AcumSYS!$B$2)</f>
        <v>2022</v>
      </c>
      <c r="B100" s="6">
        <f>IF(D100="","",+[1]AcumSYS!$D$2)</f>
        <v>44652</v>
      </c>
      <c r="C100" s="6">
        <f>IF(D100="","",+[1]AcumSYS!$E$2)</f>
        <v>44742</v>
      </c>
      <c r="D100" s="4" t="str">
        <f>IF([1]AcumSYS!$AR97="","",IF([1]AcumSYS!$AR97="s","Empleado","Personal de Confianza"))</f>
        <v>Empleado</v>
      </c>
      <c r="E100" s="7" t="str">
        <f>+[1]AcumSYS!A97</f>
        <v>02361812</v>
      </c>
      <c r="F100" s="4" t="str">
        <f>IF(D100="","",+[1]AcumSYS!$E97)</f>
        <v>PEON</v>
      </c>
      <c r="G100" s="4" t="str">
        <f>IF(D100="","",+[1]AcumSYS!$E97)</f>
        <v>PEON</v>
      </c>
      <c r="H100" s="4" t="str">
        <f>IF(D100="","",+[1]AcumSYS!$AS97)</f>
        <v>OPERACION</v>
      </c>
      <c r="I100" s="4" t="str">
        <f>IF(D100="","",+[1]AcumSYS!$B97)</f>
        <v>Marco Antonio</v>
      </c>
      <c r="J100" s="4" t="str">
        <f>IF(D100="","",+[1]AcumSYS!$C97)</f>
        <v>Rojas</v>
      </c>
      <c r="K100" s="4" t="str">
        <f>IF(D100="","",+[1]AcumSYS!$D97)</f>
        <v>Luquez</v>
      </c>
      <c r="L100" s="4" t="str">
        <f>IF(D100="","",IF([1]AcumSYS!$AQ97="F","Femenino","Masculino"))</f>
        <v>Masculino</v>
      </c>
      <c r="M100" s="4">
        <f>IF(D100="","",ROUND(SUM([1]AcumSYS!$F97:$AA97)/[1]AcumSYS!$C$2*28,2))</f>
        <v>11329.84</v>
      </c>
      <c r="N100" s="4" t="str">
        <f t="shared" si="3"/>
        <v>Pesos Mexicanos</v>
      </c>
      <c r="O100" s="4">
        <f>IF(D100="","",(ROUND(SUM([1]AcumSYS!$F97:$AA97)/[1]AcumSYS!$C$2*28,2))-(ROUND(SUM([1]AcumSYS!$AB97:$AJ97)/[1]AcumSYS!$C$2*28,2)))</f>
        <v>7826.23</v>
      </c>
      <c r="P100" s="4" t="str">
        <f t="shared" si="4"/>
        <v>Pesos Mexicanos</v>
      </c>
      <c r="Q100" s="4">
        <v>8</v>
      </c>
      <c r="R100" s="4"/>
      <c r="S100" s="4">
        <f>IF(D100="","",[1]AcumSYS!$A97*1)</f>
        <v>2361812</v>
      </c>
      <c r="T100" s="4" t="str">
        <f>IF(([1]AcumSYS!N97)=0,"",[1]AcumSYS!$A97*1)</f>
        <v/>
      </c>
      <c r="U100" s="4" t="str">
        <f>IF(D100="","",IF(([1]AcumSYS!W97)=0,"",[1]AcumSYS!$A97*1))</f>
        <v/>
      </c>
      <c r="V100" s="4" t="str">
        <f>IF(D100="","",IF(([1]AcumSYS!S97+[1]AcumSYS!T97)=0,"",[1]AcumSYS!$A97*1))</f>
        <v/>
      </c>
      <c r="W100" s="4"/>
      <c r="X100" s="4"/>
      <c r="Y100" s="4"/>
      <c r="Z100" s="4" t="str">
        <f>IF(D100="","",IF(([1]AcumSYS!O97)=0," ",[1]AcumSYS!$A97*1))</f>
        <v xml:space="preserve"> </v>
      </c>
      <c r="AA100" s="4"/>
      <c r="AB100" s="4">
        <f>IF(D100="","",IF(([1]AcumSYS!I97+[1]AcumSYS!J97+[1]AcumSYS!K97+[1]AcumSYS!L97+[1]AcumSYS!M97+[1]AcumSYS!P97+[1]AcumSYS!Q97+[1]AcumSYS!R97+[1]AcumSYS!U97+[1]AcumSYS!V97+[1]AcumSYS!X97+[1]AcumSYS!Y97+[1]AcumSYS!Z97+[1]AcumSYS!AA97)=0,"",[1]AcumSYS!$A97*1))</f>
        <v>2361812</v>
      </c>
      <c r="AC100" s="4"/>
      <c r="AD100" s="4" t="str">
        <f t="shared" si="5"/>
        <v>Recursos Humanos</v>
      </c>
      <c r="AE100" s="6">
        <v>44770</v>
      </c>
      <c r="AF100" s="6">
        <v>44770</v>
      </c>
      <c r="AG100" s="8" t="str">
        <f>IF(MID(E100,1,4)=MID(E99,1,4),"Modificacion en el trimestre",IF([1]AcumSYS!AP97=" "," ","Baja: " &amp;[1]AcumSYS!AP97))</f>
        <v xml:space="preserve"> </v>
      </c>
    </row>
    <row r="101" spans="1:33" x14ac:dyDescent="0.25">
      <c r="A101" s="4">
        <f>IF(D101= "", "",[1]AcumSYS!$B$2)</f>
        <v>2022</v>
      </c>
      <c r="B101" s="6">
        <f>IF(D101="","",+[1]AcumSYS!$D$2)</f>
        <v>44652</v>
      </c>
      <c r="C101" s="6">
        <f>IF(D101="","",+[1]AcumSYS!$E$2)</f>
        <v>44742</v>
      </c>
      <c r="D101" s="4" t="str">
        <f>IF([1]AcumSYS!$AR98="","",IF([1]AcumSYS!$AR98="s","Empleado","Personal de Confianza"))</f>
        <v>Empleado</v>
      </c>
      <c r="E101" s="7" t="str">
        <f>+[1]AcumSYS!A98</f>
        <v>02371812</v>
      </c>
      <c r="F101" s="4" t="str">
        <f>IF(D101="","",+[1]AcumSYS!$E98)</f>
        <v>PEON</v>
      </c>
      <c r="G101" s="4" t="str">
        <f>IF(D101="","",+[1]AcumSYS!$E98)</f>
        <v>PEON</v>
      </c>
      <c r="H101" s="4" t="str">
        <f>IF(D101="","",+[1]AcumSYS!$AS98)</f>
        <v>OPERACION</v>
      </c>
      <c r="I101" s="4" t="str">
        <f>IF(D101="","",+[1]AcumSYS!$B98)</f>
        <v>Jose Luis</v>
      </c>
      <c r="J101" s="4" t="str">
        <f>IF(D101="","",+[1]AcumSYS!$C98)</f>
        <v>Ortiz</v>
      </c>
      <c r="K101" s="4" t="str">
        <f>IF(D101="","",+[1]AcumSYS!$D98)</f>
        <v>Contreras</v>
      </c>
      <c r="L101" s="4" t="str">
        <f>IF(D101="","",IF([1]AcumSYS!$AQ98="F","Femenino","Masculino"))</f>
        <v>Masculino</v>
      </c>
      <c r="M101" s="4">
        <f>IF(D101="","",ROUND(SUM([1]AcumSYS!$F98:$AA98)/[1]AcumSYS!$C$2*28,2))</f>
        <v>9521.18</v>
      </c>
      <c r="N101" s="4" t="str">
        <f t="shared" si="3"/>
        <v>Pesos Mexicanos</v>
      </c>
      <c r="O101" s="4">
        <f>IF(D101="","",(ROUND(SUM([1]AcumSYS!$F98:$AA98)/[1]AcumSYS!$C$2*28,2))-(ROUND(SUM([1]AcumSYS!$AB98:$AJ98)/[1]AcumSYS!$C$2*28,2)))</f>
        <v>8075.16</v>
      </c>
      <c r="P101" s="4" t="str">
        <f t="shared" si="4"/>
        <v>Pesos Mexicanos</v>
      </c>
      <c r="Q101" s="4">
        <v>8</v>
      </c>
      <c r="R101" s="4"/>
      <c r="S101" s="4">
        <f>IF(D101="","",[1]AcumSYS!$A98*1)</f>
        <v>2371812</v>
      </c>
      <c r="T101" s="4" t="str">
        <f>IF(([1]AcumSYS!N98)=0,"",[1]AcumSYS!$A98*1)</f>
        <v/>
      </c>
      <c r="U101" s="4" t="str">
        <f>IF(D101="","",IF(([1]AcumSYS!W98)=0,"",[1]AcumSYS!$A98*1))</f>
        <v/>
      </c>
      <c r="V101" s="4" t="str">
        <f>IF(D101="","",IF(([1]AcumSYS!S98+[1]AcumSYS!T98)=0,"",[1]AcumSYS!$A98*1))</f>
        <v/>
      </c>
      <c r="W101" s="4"/>
      <c r="X101" s="4"/>
      <c r="Y101" s="4"/>
      <c r="Z101" s="4" t="str">
        <f>IF(D101="","",IF(([1]AcumSYS!O98)=0," ",[1]AcumSYS!$A98*1))</f>
        <v xml:space="preserve"> </v>
      </c>
      <c r="AA101" s="4"/>
      <c r="AB101" s="4" t="str">
        <f>IF(D101="","",IF(([1]AcumSYS!I98+[1]AcumSYS!J98+[1]AcumSYS!K98+[1]AcumSYS!L98+[1]AcumSYS!M98+[1]AcumSYS!P98+[1]AcumSYS!Q98+[1]AcumSYS!R98+[1]AcumSYS!U98+[1]AcumSYS!V98+[1]AcumSYS!X98+[1]AcumSYS!Y98+[1]AcumSYS!Z98+[1]AcumSYS!AA98)=0,"",[1]AcumSYS!$A98*1))</f>
        <v/>
      </c>
      <c r="AC101" s="4"/>
      <c r="AD101" s="4" t="str">
        <f t="shared" si="5"/>
        <v>Recursos Humanos</v>
      </c>
      <c r="AE101" s="6">
        <v>44770</v>
      </c>
      <c r="AF101" s="6">
        <v>44770</v>
      </c>
      <c r="AG101" s="8" t="str">
        <f>IF(MID(E101,1,4)=MID(E100,1,4),"Modificacion en el trimestre",IF([1]AcumSYS!AP98=" "," ","Baja: " &amp;[1]AcumSYS!AP98))</f>
        <v xml:space="preserve"> </v>
      </c>
    </row>
    <row r="102" spans="1:33" x14ac:dyDescent="0.25">
      <c r="A102" s="4">
        <f>IF(D102= "", "",[1]AcumSYS!$B$2)</f>
        <v>2022</v>
      </c>
      <c r="B102" s="6">
        <f>IF(D102="","",+[1]AcumSYS!$D$2)</f>
        <v>44652</v>
      </c>
      <c r="C102" s="6">
        <f>IF(D102="","",+[1]AcumSYS!$E$2)</f>
        <v>44742</v>
      </c>
      <c r="D102" s="4" t="str">
        <f>IF([1]AcumSYS!$AR99="","",IF([1]AcumSYS!$AR99="s","Empleado","Personal de Confianza"))</f>
        <v>Empleado</v>
      </c>
      <c r="E102" s="7" t="str">
        <f>+[1]AcumSYS!A99</f>
        <v>02391812</v>
      </c>
      <c r="F102" s="4" t="str">
        <f>IF(D102="","",+[1]AcumSYS!$E99)</f>
        <v>PEON</v>
      </c>
      <c r="G102" s="4" t="str">
        <f>IF(D102="","",+[1]AcumSYS!$E99)</f>
        <v>PEON</v>
      </c>
      <c r="H102" s="4" t="str">
        <f>IF(D102="","",+[1]AcumSYS!$AS99)</f>
        <v>OPERACION</v>
      </c>
      <c r="I102" s="4" t="str">
        <f>IF(D102="","",+[1]AcumSYS!$B99)</f>
        <v>Bernardo</v>
      </c>
      <c r="J102" s="4" t="str">
        <f>IF(D102="","",+[1]AcumSYS!$C99)</f>
        <v>Rivera</v>
      </c>
      <c r="K102" s="4" t="str">
        <f>IF(D102="","",+[1]AcumSYS!$D99)</f>
        <v>Bernal</v>
      </c>
      <c r="L102" s="4" t="str">
        <f>IF(D102="","",IF([1]AcumSYS!$AQ99="F","Femenino","Masculino"))</f>
        <v>Masculino</v>
      </c>
      <c r="M102" s="4">
        <f>IF(D102="","",ROUND(SUM([1]AcumSYS!$F99:$AA99)/[1]AcumSYS!$C$2*28,2))</f>
        <v>9734.24</v>
      </c>
      <c r="N102" s="4" t="str">
        <f t="shared" si="3"/>
        <v>Pesos Mexicanos</v>
      </c>
      <c r="O102" s="4">
        <f>IF(D102="","",(ROUND(SUM([1]AcumSYS!$F99:$AA99)/[1]AcumSYS!$C$2*28,2))-(ROUND(SUM([1]AcumSYS!$AB99:$AJ99)/[1]AcumSYS!$C$2*28,2)))</f>
        <v>4618.5599999999995</v>
      </c>
      <c r="P102" s="4" t="str">
        <f t="shared" si="4"/>
        <v>Pesos Mexicanos</v>
      </c>
      <c r="Q102" s="4">
        <v>8</v>
      </c>
      <c r="R102" s="4"/>
      <c r="S102" s="4">
        <f>IF(D102="","",[1]AcumSYS!$A99*1)</f>
        <v>2391812</v>
      </c>
      <c r="T102" s="4" t="str">
        <f>IF(([1]AcumSYS!N99)=0,"",[1]AcumSYS!$A99*1)</f>
        <v/>
      </c>
      <c r="U102" s="4" t="str">
        <f>IF(D102="","",IF(([1]AcumSYS!W99)=0,"",[1]AcumSYS!$A99*1))</f>
        <v/>
      </c>
      <c r="V102" s="4" t="str">
        <f>IF(D102="","",IF(([1]AcumSYS!S99+[1]AcumSYS!T99)=0,"",[1]AcumSYS!$A99*1))</f>
        <v/>
      </c>
      <c r="W102" s="4"/>
      <c r="X102" s="4"/>
      <c r="Y102" s="4"/>
      <c r="Z102" s="4" t="str">
        <f>IF(D102="","",IF(([1]AcumSYS!O99)=0," ",[1]AcumSYS!$A99*1))</f>
        <v xml:space="preserve"> </v>
      </c>
      <c r="AA102" s="4"/>
      <c r="AB102" s="4">
        <f>IF(D102="","",IF(([1]AcumSYS!I99+[1]AcumSYS!J99+[1]AcumSYS!K99+[1]AcumSYS!L99+[1]AcumSYS!M99+[1]AcumSYS!P99+[1]AcumSYS!Q99+[1]AcumSYS!R99+[1]AcumSYS!U99+[1]AcumSYS!V99+[1]AcumSYS!X99+[1]AcumSYS!Y99+[1]AcumSYS!Z99+[1]AcumSYS!AA99)=0,"",[1]AcumSYS!$A99*1))</f>
        <v>2391812</v>
      </c>
      <c r="AC102" s="4"/>
      <c r="AD102" s="4" t="str">
        <f t="shared" si="5"/>
        <v>Recursos Humanos</v>
      </c>
      <c r="AE102" s="6">
        <v>44770</v>
      </c>
      <c r="AF102" s="6">
        <v>44770</v>
      </c>
      <c r="AG102" s="8" t="str">
        <f>IF(MID(E102,1,4)=MID(E101,1,4),"Modificacion en el trimestre",IF([1]AcumSYS!AP99=" "," ","Baja: " &amp;[1]AcumSYS!AP99))</f>
        <v xml:space="preserve"> </v>
      </c>
    </row>
    <row r="103" spans="1:33" x14ac:dyDescent="0.25">
      <c r="A103" s="4">
        <f>IF(D103= "", "",[1]AcumSYS!$B$2)</f>
        <v>2022</v>
      </c>
      <c r="B103" s="6">
        <f>IF(D103="","",+[1]AcumSYS!$D$2)</f>
        <v>44652</v>
      </c>
      <c r="C103" s="6">
        <f>IF(D103="","",+[1]AcumSYS!$E$2)</f>
        <v>44742</v>
      </c>
      <c r="D103" s="4" t="str">
        <f>IF([1]AcumSYS!$AR100="","",IF([1]AcumSYS!$AR100="s","Empleado","Personal de Confianza"))</f>
        <v>Empleado</v>
      </c>
      <c r="E103" s="7" t="str">
        <f>+[1]AcumSYS!A100</f>
        <v>02411812</v>
      </c>
      <c r="F103" s="4" t="str">
        <f>IF(D103="","",+[1]AcumSYS!$E100)</f>
        <v>PEON</v>
      </c>
      <c r="G103" s="4" t="str">
        <f>IF(D103="","",+[1]AcumSYS!$E100)</f>
        <v>PEON</v>
      </c>
      <c r="H103" s="4" t="str">
        <f>IF(D103="","",+[1]AcumSYS!$AS100)</f>
        <v>OPERACION</v>
      </c>
      <c r="I103" s="4" t="str">
        <f>IF(D103="","",+[1]AcumSYS!$B100)</f>
        <v>Luis Enrique</v>
      </c>
      <c r="J103" s="4" t="str">
        <f>IF(D103="","",+[1]AcumSYS!$C100)</f>
        <v>Contreras</v>
      </c>
      <c r="K103" s="4" t="str">
        <f>IF(D103="","",+[1]AcumSYS!$D100)</f>
        <v>Lizarraga</v>
      </c>
      <c r="L103" s="4" t="str">
        <f>IF(D103="","",IF([1]AcumSYS!$AQ100="F","Femenino","Masculino"))</f>
        <v>Masculino</v>
      </c>
      <c r="M103" s="4">
        <f>IF(D103="","",ROUND(SUM([1]AcumSYS!$F100:$AA100)/[1]AcumSYS!$C$2*28,2))</f>
        <v>10108.02</v>
      </c>
      <c r="N103" s="4" t="str">
        <f t="shared" si="3"/>
        <v>Pesos Mexicanos</v>
      </c>
      <c r="O103" s="4">
        <f>IF(D103="","",(ROUND(SUM([1]AcumSYS!$F100:$AA100)/[1]AcumSYS!$C$2*28,2))-(ROUND(SUM([1]AcumSYS!$AB100:$AJ100)/[1]AcumSYS!$C$2*28,2)))</f>
        <v>7801.1</v>
      </c>
      <c r="P103" s="4" t="str">
        <f t="shared" si="4"/>
        <v>Pesos Mexicanos</v>
      </c>
      <c r="Q103" s="4">
        <v>8</v>
      </c>
      <c r="R103" s="4"/>
      <c r="S103" s="4">
        <f>IF(D103="","",[1]AcumSYS!$A100*1)</f>
        <v>2411812</v>
      </c>
      <c r="T103" s="4" t="str">
        <f>IF(([1]AcumSYS!N100)=0,"",[1]AcumSYS!$A100*1)</f>
        <v/>
      </c>
      <c r="U103" s="4" t="str">
        <f>IF(D103="","",IF(([1]AcumSYS!W100)=0,"",[1]AcumSYS!$A100*1))</f>
        <v/>
      </c>
      <c r="V103" s="4" t="str">
        <f>IF(D103="","",IF(([1]AcumSYS!S100+[1]AcumSYS!T100)=0,"",[1]AcumSYS!$A100*1))</f>
        <v/>
      </c>
      <c r="W103" s="4"/>
      <c r="X103" s="4"/>
      <c r="Y103" s="4"/>
      <c r="Z103" s="4" t="str">
        <f>IF(D103="","",IF(([1]AcumSYS!O100)=0," ",[1]AcumSYS!$A100*1))</f>
        <v xml:space="preserve"> </v>
      </c>
      <c r="AA103" s="4"/>
      <c r="AB103" s="4">
        <f>IF(D103="","",IF(([1]AcumSYS!I100+[1]AcumSYS!J100+[1]AcumSYS!K100+[1]AcumSYS!L100+[1]AcumSYS!M100+[1]AcumSYS!P100+[1]AcumSYS!Q100+[1]AcumSYS!R100+[1]AcumSYS!U100+[1]AcumSYS!V100+[1]AcumSYS!X100+[1]AcumSYS!Y100+[1]AcumSYS!Z100+[1]AcumSYS!AA100)=0,"",[1]AcumSYS!$A100*1))</f>
        <v>2411812</v>
      </c>
      <c r="AC103" s="4"/>
      <c r="AD103" s="4" t="str">
        <f t="shared" si="5"/>
        <v>Recursos Humanos</v>
      </c>
      <c r="AE103" s="6">
        <v>44770</v>
      </c>
      <c r="AF103" s="6">
        <v>44770</v>
      </c>
      <c r="AG103" s="8" t="str">
        <f>IF(MID(E103,1,4)=MID(E102,1,4),"Modificacion en el trimestre",IF([1]AcumSYS!AP100=" "," ","Baja: " &amp;[1]AcumSYS!AP100))</f>
        <v xml:space="preserve"> </v>
      </c>
    </row>
    <row r="104" spans="1:33" x14ac:dyDescent="0.25">
      <c r="A104" s="4">
        <f>IF(D104= "", "",[1]AcumSYS!$B$2)</f>
        <v>2022</v>
      </c>
      <c r="B104" s="6">
        <f>IF(D104="","",+[1]AcumSYS!$D$2)</f>
        <v>44652</v>
      </c>
      <c r="C104" s="6">
        <f>IF(D104="","",+[1]AcumSYS!$E$2)</f>
        <v>44742</v>
      </c>
      <c r="D104" s="4" t="str">
        <f>IF([1]AcumSYS!$AR101="","",IF([1]AcumSYS!$AR101="s","Empleado","Personal de Confianza"))</f>
        <v>Empleado</v>
      </c>
      <c r="E104" s="7" t="str">
        <f>+[1]AcumSYS!A101</f>
        <v>02421812</v>
      </c>
      <c r="F104" s="4" t="str">
        <f>IF(D104="","",+[1]AcumSYS!$E101)</f>
        <v>PEON</v>
      </c>
      <c r="G104" s="4" t="str">
        <f>IF(D104="","",+[1]AcumSYS!$E101)</f>
        <v>PEON</v>
      </c>
      <c r="H104" s="4" t="str">
        <f>IF(D104="","",+[1]AcumSYS!$AS101)</f>
        <v>OPERACION</v>
      </c>
      <c r="I104" s="4" t="str">
        <f>IF(D104="","",+[1]AcumSYS!$B101)</f>
        <v>Eduardo</v>
      </c>
      <c r="J104" s="4" t="str">
        <f>IF(D104="","",+[1]AcumSYS!$C101)</f>
        <v>Mejia</v>
      </c>
      <c r="K104" s="4" t="str">
        <f>IF(D104="","",+[1]AcumSYS!$D101)</f>
        <v>Vargas</v>
      </c>
      <c r="L104" s="4" t="str">
        <f>IF(D104="","",IF([1]AcumSYS!$AQ101="F","Femenino","Masculino"))</f>
        <v>Masculino</v>
      </c>
      <c r="M104" s="4">
        <f>IF(D104="","",ROUND(SUM([1]AcumSYS!$F101:$AA101)/[1]AcumSYS!$C$2*28,2))</f>
        <v>12635.59</v>
      </c>
      <c r="N104" s="4" t="str">
        <f t="shared" si="3"/>
        <v>Pesos Mexicanos</v>
      </c>
      <c r="O104" s="4">
        <f>IF(D104="","",(ROUND(SUM([1]AcumSYS!$F101:$AA101)/[1]AcumSYS!$C$2*28,2))-(ROUND(SUM([1]AcumSYS!$AB101:$AJ101)/[1]AcumSYS!$C$2*28,2)))</f>
        <v>10751.39</v>
      </c>
      <c r="P104" s="4" t="str">
        <f t="shared" si="4"/>
        <v>Pesos Mexicanos</v>
      </c>
      <c r="Q104" s="4">
        <v>8</v>
      </c>
      <c r="R104" s="4"/>
      <c r="S104" s="4">
        <f>IF(D104="","",[1]AcumSYS!$A101*1)</f>
        <v>2421812</v>
      </c>
      <c r="T104" s="4" t="str">
        <f>IF(([1]AcumSYS!N101)=0,"",[1]AcumSYS!$A101*1)</f>
        <v/>
      </c>
      <c r="U104" s="4" t="str">
        <f>IF(D104="","",IF(([1]AcumSYS!W101)=0,"",[1]AcumSYS!$A101*1))</f>
        <v/>
      </c>
      <c r="V104" s="4" t="str">
        <f>IF(D104="","",IF(([1]AcumSYS!S101+[1]AcumSYS!T101)=0,"",[1]AcumSYS!$A101*1))</f>
        <v/>
      </c>
      <c r="W104" s="4"/>
      <c r="X104" s="4"/>
      <c r="Y104" s="4"/>
      <c r="Z104" s="4" t="str">
        <f>IF(D104="","",IF(([1]AcumSYS!O101)=0," ",[1]AcumSYS!$A101*1))</f>
        <v xml:space="preserve"> </v>
      </c>
      <c r="AA104" s="4"/>
      <c r="AB104" s="4">
        <f>IF(D104="","",IF(([1]AcumSYS!I101+[1]AcumSYS!J101+[1]AcumSYS!K101+[1]AcumSYS!L101+[1]AcumSYS!M101+[1]AcumSYS!P101+[1]AcumSYS!Q101+[1]AcumSYS!R101+[1]AcumSYS!U101+[1]AcumSYS!V101+[1]AcumSYS!X101+[1]AcumSYS!Y101+[1]AcumSYS!Z101+[1]AcumSYS!AA101)=0,"",[1]AcumSYS!$A101*1))</f>
        <v>2421812</v>
      </c>
      <c r="AC104" s="4"/>
      <c r="AD104" s="4" t="str">
        <f t="shared" si="5"/>
        <v>Recursos Humanos</v>
      </c>
      <c r="AE104" s="6">
        <v>44770</v>
      </c>
      <c r="AF104" s="6">
        <v>44770</v>
      </c>
      <c r="AG104" s="8" t="str">
        <f>IF(MID(E104,1,4)=MID(E103,1,4),"Modificacion en el trimestre",IF([1]AcumSYS!AP101=" "," ","Baja: " &amp;[1]AcumSYS!AP101))</f>
        <v xml:space="preserve"> </v>
      </c>
    </row>
    <row r="105" spans="1:33" x14ac:dyDescent="0.25">
      <c r="A105" s="4">
        <f>IF(D105= "", "",[1]AcumSYS!$B$2)</f>
        <v>2022</v>
      </c>
      <c r="B105" s="6">
        <f>IF(D105="","",+[1]AcumSYS!$D$2)</f>
        <v>44652</v>
      </c>
      <c r="C105" s="6">
        <f>IF(D105="","",+[1]AcumSYS!$E$2)</f>
        <v>44742</v>
      </c>
      <c r="D105" s="4" t="str">
        <f>IF([1]AcumSYS!$AR102="","",IF([1]AcumSYS!$AR102="s","Empleado","Personal de Confianza"))</f>
        <v>Empleado</v>
      </c>
      <c r="E105" s="7" t="str">
        <f>+[1]AcumSYS!A102</f>
        <v>02431812</v>
      </c>
      <c r="F105" s="4" t="str">
        <f>IF(D105="","",+[1]AcumSYS!$E102)</f>
        <v>PEON</v>
      </c>
      <c r="G105" s="4" t="str">
        <f>IF(D105="","",+[1]AcumSYS!$E102)</f>
        <v>PEON</v>
      </c>
      <c r="H105" s="4" t="str">
        <f>IF(D105="","",+[1]AcumSYS!$AS102)</f>
        <v>OPERACION</v>
      </c>
      <c r="I105" s="4" t="str">
        <f>IF(D105="","",+[1]AcumSYS!$B102)</f>
        <v>Ismael Alejandro</v>
      </c>
      <c r="J105" s="4" t="str">
        <f>IF(D105="","",+[1]AcumSYS!$C102)</f>
        <v>Aceves</v>
      </c>
      <c r="K105" s="4" t="str">
        <f>IF(D105="","",+[1]AcumSYS!$D102)</f>
        <v>Castillo</v>
      </c>
      <c r="L105" s="4" t="str">
        <f>IF(D105="","",IF([1]AcumSYS!$AQ102="F","Femenino","Masculino"))</f>
        <v>Masculino</v>
      </c>
      <c r="M105" s="4">
        <f>IF(D105="","",ROUND(SUM([1]AcumSYS!$F102:$AA102)/[1]AcumSYS!$C$2*28,2))</f>
        <v>9129.36</v>
      </c>
      <c r="N105" s="4" t="str">
        <f t="shared" si="3"/>
        <v>Pesos Mexicanos</v>
      </c>
      <c r="O105" s="4">
        <f>IF(D105="","",(ROUND(SUM([1]AcumSYS!$F102:$AA102)/[1]AcumSYS!$C$2*28,2))-(ROUND(SUM([1]AcumSYS!$AB102:$AJ102)/[1]AcumSYS!$C$2*28,2)))</f>
        <v>4313.8300000000008</v>
      </c>
      <c r="P105" s="4" t="str">
        <f t="shared" si="4"/>
        <v>Pesos Mexicanos</v>
      </c>
      <c r="Q105" s="4">
        <v>8</v>
      </c>
      <c r="R105" s="4"/>
      <c r="S105" s="4">
        <f>IF(D105="","",[1]AcumSYS!$A102*1)</f>
        <v>2431812</v>
      </c>
      <c r="T105" s="4" t="str">
        <f>IF(([1]AcumSYS!N102)=0,"",[1]AcumSYS!$A102*1)</f>
        <v/>
      </c>
      <c r="U105" s="4" t="str">
        <f>IF(D105="","",IF(([1]AcumSYS!W102)=0,"",[1]AcumSYS!$A102*1))</f>
        <v/>
      </c>
      <c r="V105" s="4" t="str">
        <f>IF(D105="","",IF(([1]AcumSYS!S102+[1]AcumSYS!T102)=0,"",[1]AcumSYS!$A102*1))</f>
        <v/>
      </c>
      <c r="W105" s="4"/>
      <c r="X105" s="4"/>
      <c r="Y105" s="4"/>
      <c r="Z105" s="4" t="str">
        <f>IF(D105="","",IF(([1]AcumSYS!O102)=0," ",[1]AcumSYS!$A102*1))</f>
        <v xml:space="preserve"> </v>
      </c>
      <c r="AA105" s="4"/>
      <c r="AB105" s="4" t="str">
        <f>IF(D105="","",IF(([1]AcumSYS!I102+[1]AcumSYS!J102+[1]AcumSYS!K102+[1]AcumSYS!L102+[1]AcumSYS!M102+[1]AcumSYS!P102+[1]AcumSYS!Q102+[1]AcumSYS!R102+[1]AcumSYS!U102+[1]AcumSYS!V102+[1]AcumSYS!X102+[1]AcumSYS!Y102+[1]AcumSYS!Z102+[1]AcumSYS!AA102)=0,"",[1]AcumSYS!$A102*1))</f>
        <v/>
      </c>
      <c r="AC105" s="4"/>
      <c r="AD105" s="4" t="str">
        <f t="shared" si="5"/>
        <v>Recursos Humanos</v>
      </c>
      <c r="AE105" s="6">
        <v>44770</v>
      </c>
      <c r="AF105" s="6">
        <v>44770</v>
      </c>
      <c r="AG105" s="8" t="str">
        <f>IF(MID(E105,1,4)=MID(E104,1,4),"Modificacion en el trimestre",IF([1]AcumSYS!AP102=" "," ","Baja: " &amp;[1]AcumSYS!AP102))</f>
        <v xml:space="preserve"> </v>
      </c>
    </row>
    <row r="106" spans="1:33" x14ac:dyDescent="0.25">
      <c r="A106" s="4">
        <f>IF(D106= "", "",[1]AcumSYS!$B$2)</f>
        <v>2022</v>
      </c>
      <c r="B106" s="6">
        <f>IF(D106="","",+[1]AcumSYS!$D$2)</f>
        <v>44652</v>
      </c>
      <c r="C106" s="6">
        <f>IF(D106="","",+[1]AcumSYS!$E$2)</f>
        <v>44742</v>
      </c>
      <c r="D106" s="4" t="str">
        <f>IF([1]AcumSYS!$AR103="","",IF([1]AcumSYS!$AR103="s","Empleado","Personal de Confianza"))</f>
        <v>Empleado</v>
      </c>
      <c r="E106" s="7" t="str">
        <f>+[1]AcumSYS!A103</f>
        <v>02441812</v>
      </c>
      <c r="F106" s="4" t="str">
        <f>IF(D106="","",+[1]AcumSYS!$E103)</f>
        <v>PEON</v>
      </c>
      <c r="G106" s="4" t="str">
        <f>IF(D106="","",+[1]AcumSYS!$E103)</f>
        <v>PEON</v>
      </c>
      <c r="H106" s="4" t="str">
        <f>IF(D106="","",+[1]AcumSYS!$AS103)</f>
        <v>OPERACION</v>
      </c>
      <c r="I106" s="4" t="str">
        <f>IF(D106="","",+[1]AcumSYS!$B103)</f>
        <v>Luis Alberto</v>
      </c>
      <c r="J106" s="4" t="str">
        <f>IF(D106="","",+[1]AcumSYS!$C103)</f>
        <v>Zarazua</v>
      </c>
      <c r="K106" s="4" t="str">
        <f>IF(D106="","",+[1]AcumSYS!$D103)</f>
        <v>Corona</v>
      </c>
      <c r="L106" s="4" t="str">
        <f>IF(D106="","",IF([1]AcumSYS!$AQ103="F","Femenino","Masculino"))</f>
        <v>Masculino</v>
      </c>
      <c r="M106" s="4">
        <f>IF(D106="","",ROUND(SUM([1]AcumSYS!$F103:$AA103)/[1]AcumSYS!$C$2*28,2))</f>
        <v>10798.07</v>
      </c>
      <c r="N106" s="4" t="str">
        <f t="shared" si="3"/>
        <v>Pesos Mexicanos</v>
      </c>
      <c r="O106" s="4">
        <f>IF(D106="","",(ROUND(SUM([1]AcumSYS!$F103:$AA103)/[1]AcumSYS!$C$2*28,2))-(ROUND(SUM([1]AcumSYS!$AB103:$AJ103)/[1]AcumSYS!$C$2*28,2)))</f>
        <v>4369.21</v>
      </c>
      <c r="P106" s="4" t="str">
        <f t="shared" si="4"/>
        <v>Pesos Mexicanos</v>
      </c>
      <c r="Q106" s="4">
        <v>8</v>
      </c>
      <c r="R106" s="4"/>
      <c r="S106" s="4">
        <f>IF(D106="","",[1]AcumSYS!$A103*1)</f>
        <v>2441812</v>
      </c>
      <c r="T106" s="4" t="str">
        <f>IF(([1]AcumSYS!N103)=0,"",[1]AcumSYS!$A103*1)</f>
        <v/>
      </c>
      <c r="U106" s="4" t="str">
        <f>IF(D106="","",IF(([1]AcumSYS!W103)=0,"",[1]AcumSYS!$A103*1))</f>
        <v/>
      </c>
      <c r="V106" s="4" t="str">
        <f>IF(D106="","",IF(([1]AcumSYS!S103+[1]AcumSYS!T103)=0,"",[1]AcumSYS!$A103*1))</f>
        <v/>
      </c>
      <c r="W106" s="4"/>
      <c r="X106" s="4"/>
      <c r="Y106" s="4"/>
      <c r="Z106" s="4" t="str">
        <f>IF(D106="","",IF(([1]AcumSYS!O103)=0," ",[1]AcumSYS!$A103*1))</f>
        <v xml:space="preserve"> </v>
      </c>
      <c r="AA106" s="4"/>
      <c r="AB106" s="4">
        <f>IF(D106="","",IF(([1]AcumSYS!I103+[1]AcumSYS!J103+[1]AcumSYS!K103+[1]AcumSYS!L103+[1]AcumSYS!M103+[1]AcumSYS!P103+[1]AcumSYS!Q103+[1]AcumSYS!R103+[1]AcumSYS!U103+[1]AcumSYS!V103+[1]AcumSYS!X103+[1]AcumSYS!Y103+[1]AcumSYS!Z103+[1]AcumSYS!AA103)=0,"",[1]AcumSYS!$A103*1))</f>
        <v>2441812</v>
      </c>
      <c r="AC106" s="4"/>
      <c r="AD106" s="4" t="str">
        <f t="shared" si="5"/>
        <v>Recursos Humanos</v>
      </c>
      <c r="AE106" s="6">
        <v>44770</v>
      </c>
      <c r="AF106" s="6">
        <v>44770</v>
      </c>
      <c r="AG106" s="8" t="str">
        <f>IF(MID(E106,1,4)=MID(E105,1,4),"Modificacion en el trimestre",IF([1]AcumSYS!AP103=" "," ","Baja: " &amp;[1]AcumSYS!AP103))</f>
        <v xml:space="preserve"> </v>
      </c>
    </row>
    <row r="107" spans="1:33" x14ac:dyDescent="0.25">
      <c r="A107" s="4">
        <f>IF(D107= "", "",[1]AcumSYS!$B$2)</f>
        <v>2022</v>
      </c>
      <c r="B107" s="6">
        <f>IF(D107="","",+[1]AcumSYS!$D$2)</f>
        <v>44652</v>
      </c>
      <c r="C107" s="6">
        <f>IF(D107="","",+[1]AcumSYS!$E$2)</f>
        <v>44742</v>
      </c>
      <c r="D107" s="4" t="str">
        <f>IF([1]AcumSYS!$AR104="","",IF([1]AcumSYS!$AR104="s","Empleado","Personal de Confianza"))</f>
        <v>Empleado</v>
      </c>
      <c r="E107" s="7" t="str">
        <f>+[1]AcumSYS!A104</f>
        <v>02451812</v>
      </c>
      <c r="F107" s="4" t="str">
        <f>IF(D107="","",+[1]AcumSYS!$E104)</f>
        <v>PEON</v>
      </c>
      <c r="G107" s="4" t="str">
        <f>IF(D107="","",+[1]AcumSYS!$E104)</f>
        <v>PEON</v>
      </c>
      <c r="H107" s="4" t="str">
        <f>IF(D107="","",+[1]AcumSYS!$AS104)</f>
        <v>OPERACION</v>
      </c>
      <c r="I107" s="4" t="str">
        <f>IF(D107="","",+[1]AcumSYS!$B104)</f>
        <v>Rogelio Alejandro</v>
      </c>
      <c r="J107" s="4" t="str">
        <f>IF(D107="","",+[1]AcumSYS!$C104)</f>
        <v>Baldenegro</v>
      </c>
      <c r="K107" s="4" t="str">
        <f>IF(D107="","",+[1]AcumSYS!$D104)</f>
        <v>Bracamonte</v>
      </c>
      <c r="L107" s="4" t="str">
        <f>IF(D107="","",IF([1]AcumSYS!$AQ104="F","Femenino","Masculino"))</f>
        <v>Masculino</v>
      </c>
      <c r="M107" s="4">
        <f>IF(D107="","",ROUND(SUM([1]AcumSYS!$F104:$AA104)/[1]AcumSYS!$C$2*28,2))</f>
        <v>10163.48</v>
      </c>
      <c r="N107" s="4" t="str">
        <f t="shared" si="3"/>
        <v>Pesos Mexicanos</v>
      </c>
      <c r="O107" s="4">
        <f>IF(D107="","",(ROUND(SUM([1]AcumSYS!$F104:$AA104)/[1]AcumSYS!$C$2*28,2))-(ROUND(SUM([1]AcumSYS!$AB104:$AJ104)/[1]AcumSYS!$C$2*28,2)))</f>
        <v>8918.67</v>
      </c>
      <c r="P107" s="4" t="str">
        <f t="shared" si="4"/>
        <v>Pesos Mexicanos</v>
      </c>
      <c r="Q107" s="4">
        <v>8</v>
      </c>
      <c r="R107" s="4"/>
      <c r="S107" s="4">
        <f>IF(D107="","",[1]AcumSYS!$A104*1)</f>
        <v>2451812</v>
      </c>
      <c r="T107" s="4" t="str">
        <f>IF(([1]AcumSYS!N104)=0,"",[1]AcumSYS!$A104*1)</f>
        <v/>
      </c>
      <c r="U107" s="4" t="str">
        <f>IF(D107="","",IF(([1]AcumSYS!W104)=0,"",[1]AcumSYS!$A104*1))</f>
        <v/>
      </c>
      <c r="V107" s="4" t="str">
        <f>IF(D107="","",IF(([1]AcumSYS!S104+[1]AcumSYS!T104)=0,"",[1]AcumSYS!$A104*1))</f>
        <v/>
      </c>
      <c r="W107" s="4"/>
      <c r="X107" s="4"/>
      <c r="Y107" s="4"/>
      <c r="Z107" s="4" t="str">
        <f>IF(D107="","",IF(([1]AcumSYS!O104)=0," ",[1]AcumSYS!$A104*1))</f>
        <v xml:space="preserve"> </v>
      </c>
      <c r="AA107" s="4"/>
      <c r="AB107" s="4">
        <f>IF(D107="","",IF(([1]AcumSYS!I104+[1]AcumSYS!J104+[1]AcumSYS!K104+[1]AcumSYS!L104+[1]AcumSYS!M104+[1]AcumSYS!P104+[1]AcumSYS!Q104+[1]AcumSYS!R104+[1]AcumSYS!U104+[1]AcumSYS!V104+[1]AcumSYS!X104+[1]AcumSYS!Y104+[1]AcumSYS!Z104+[1]AcumSYS!AA104)=0,"",[1]AcumSYS!$A104*1))</f>
        <v>2451812</v>
      </c>
      <c r="AC107" s="4"/>
      <c r="AD107" s="4" t="str">
        <f t="shared" si="5"/>
        <v>Recursos Humanos</v>
      </c>
      <c r="AE107" s="6">
        <v>44770</v>
      </c>
      <c r="AF107" s="6">
        <v>44770</v>
      </c>
      <c r="AG107" s="8" t="str">
        <f>IF(MID(E107,1,4)=MID(E106,1,4),"Modificacion en el trimestre",IF([1]AcumSYS!AP104=" "," ","Baja: " &amp;[1]AcumSYS!AP104))</f>
        <v xml:space="preserve"> </v>
      </c>
    </row>
    <row r="108" spans="1:33" x14ac:dyDescent="0.25">
      <c r="A108" s="4">
        <f>IF(D108= "", "",[1]AcumSYS!$B$2)</f>
        <v>2022</v>
      </c>
      <c r="B108" s="6">
        <f>IF(D108="","",+[1]AcumSYS!$D$2)</f>
        <v>44652</v>
      </c>
      <c r="C108" s="6">
        <f>IF(D108="","",+[1]AcumSYS!$E$2)</f>
        <v>44742</v>
      </c>
      <c r="D108" s="4" t="str">
        <f>IF([1]AcumSYS!$AR105="","",IF([1]AcumSYS!$AR105="s","Empleado","Personal de Confianza"))</f>
        <v>Empleado</v>
      </c>
      <c r="E108" s="7" t="str">
        <f>+[1]AcumSYS!A105</f>
        <v>02461812</v>
      </c>
      <c r="F108" s="4" t="str">
        <f>IF(D108="","",+[1]AcumSYS!$E105)</f>
        <v>PEON</v>
      </c>
      <c r="G108" s="4" t="str">
        <f>IF(D108="","",+[1]AcumSYS!$E105)</f>
        <v>PEON</v>
      </c>
      <c r="H108" s="4" t="str">
        <f>IF(D108="","",+[1]AcumSYS!$AS105)</f>
        <v>OPERACION</v>
      </c>
      <c r="I108" s="4" t="str">
        <f>IF(D108="","",+[1]AcumSYS!$B105)</f>
        <v>Jesus Alberto</v>
      </c>
      <c r="J108" s="4" t="str">
        <f>IF(D108="","",+[1]AcumSYS!$C105)</f>
        <v>Rendon</v>
      </c>
      <c r="K108" s="4" t="str">
        <f>IF(D108="","",+[1]AcumSYS!$D105)</f>
        <v>Osuna</v>
      </c>
      <c r="L108" s="4" t="str">
        <f>IF(D108="","",IF([1]AcumSYS!$AQ105="F","Femenino","Masculino"))</f>
        <v>Masculino</v>
      </c>
      <c r="M108" s="4">
        <f>IF(D108="","",ROUND(SUM([1]AcumSYS!$F105:$AA105)/[1]AcumSYS!$C$2*28,2))</f>
        <v>9952.5300000000007</v>
      </c>
      <c r="N108" s="4" t="str">
        <f t="shared" si="3"/>
        <v>Pesos Mexicanos</v>
      </c>
      <c r="O108" s="4">
        <f>IF(D108="","",(ROUND(SUM([1]AcumSYS!$F105:$AA105)/[1]AcumSYS!$C$2*28,2))-(ROUND(SUM([1]AcumSYS!$AB105:$AJ105)/[1]AcumSYS!$C$2*28,2)))</f>
        <v>5229.0700000000006</v>
      </c>
      <c r="P108" s="4" t="str">
        <f t="shared" si="4"/>
        <v>Pesos Mexicanos</v>
      </c>
      <c r="Q108" s="4">
        <v>8</v>
      </c>
      <c r="R108" s="4"/>
      <c r="S108" s="4">
        <f>IF(D108="","",[1]AcumSYS!$A105*1)</f>
        <v>2461812</v>
      </c>
      <c r="T108" s="4" t="str">
        <f>IF(([1]AcumSYS!N105)=0,"",[1]AcumSYS!$A105*1)</f>
        <v/>
      </c>
      <c r="U108" s="4" t="str">
        <f>IF(D108="","",IF(([1]AcumSYS!W105)=0,"",[1]AcumSYS!$A105*1))</f>
        <v/>
      </c>
      <c r="V108" s="4" t="str">
        <f>IF(D108="","",IF(([1]AcumSYS!S105+[1]AcumSYS!T105)=0,"",[1]AcumSYS!$A105*1))</f>
        <v/>
      </c>
      <c r="W108" s="4"/>
      <c r="X108" s="4"/>
      <c r="Y108" s="4"/>
      <c r="Z108" s="4" t="str">
        <f>IF(D108="","",IF(([1]AcumSYS!O105)=0," ",[1]AcumSYS!$A105*1))</f>
        <v xml:space="preserve"> </v>
      </c>
      <c r="AA108" s="4"/>
      <c r="AB108" s="4">
        <f>IF(D108="","",IF(([1]AcumSYS!I105+[1]AcumSYS!J105+[1]AcumSYS!K105+[1]AcumSYS!L105+[1]AcumSYS!M105+[1]AcumSYS!P105+[1]AcumSYS!Q105+[1]AcumSYS!R105+[1]AcumSYS!U105+[1]AcumSYS!V105+[1]AcumSYS!X105+[1]AcumSYS!Y105+[1]AcumSYS!Z105+[1]AcumSYS!AA105)=0,"",[1]AcumSYS!$A105*1))</f>
        <v>2461812</v>
      </c>
      <c r="AC108" s="4"/>
      <c r="AD108" s="4" t="str">
        <f t="shared" si="5"/>
        <v>Recursos Humanos</v>
      </c>
      <c r="AE108" s="6">
        <v>44770</v>
      </c>
      <c r="AF108" s="6">
        <v>44770</v>
      </c>
      <c r="AG108" s="8" t="str">
        <f>IF(MID(E108,1,4)=MID(E107,1,4),"Modificacion en el trimestre",IF([1]AcumSYS!AP105=" "," ","Baja: " &amp;[1]AcumSYS!AP105))</f>
        <v xml:space="preserve"> </v>
      </c>
    </row>
    <row r="109" spans="1:33" x14ac:dyDescent="0.25">
      <c r="A109" s="4">
        <f>IF(D109= "", "",[1]AcumSYS!$B$2)</f>
        <v>2022</v>
      </c>
      <c r="B109" s="6">
        <f>IF(D109="","",+[1]AcumSYS!$D$2)</f>
        <v>44652</v>
      </c>
      <c r="C109" s="6">
        <f>IF(D109="","",+[1]AcumSYS!$E$2)</f>
        <v>44742</v>
      </c>
      <c r="D109" s="4" t="str">
        <f>IF([1]AcumSYS!$AR106="","",IF([1]AcumSYS!$AR106="s","Empleado","Personal de Confianza"))</f>
        <v>Empleado</v>
      </c>
      <c r="E109" s="7" t="str">
        <f>+[1]AcumSYS!A106</f>
        <v>02491812</v>
      </c>
      <c r="F109" s="4" t="str">
        <f>IF(D109="","",+[1]AcumSYS!$E106)</f>
        <v>PEON</v>
      </c>
      <c r="G109" s="4" t="str">
        <f>IF(D109="","",+[1]AcumSYS!$E106)</f>
        <v>PEON</v>
      </c>
      <c r="H109" s="4" t="str">
        <f>IF(D109="","",+[1]AcumSYS!$AS106)</f>
        <v>OPERACION</v>
      </c>
      <c r="I109" s="4" t="str">
        <f>IF(D109="","",+[1]AcumSYS!$B106)</f>
        <v>Jose Jesus</v>
      </c>
      <c r="J109" s="4" t="str">
        <f>IF(D109="","",+[1]AcumSYS!$C106)</f>
        <v>Pacheco</v>
      </c>
      <c r="K109" s="4" t="str">
        <f>IF(D109="","",+[1]AcumSYS!$D106)</f>
        <v>Nogales</v>
      </c>
      <c r="L109" s="4" t="str">
        <f>IF(D109="","",IF([1]AcumSYS!$AQ106="F","Femenino","Masculino"))</f>
        <v>Masculino</v>
      </c>
      <c r="M109" s="4">
        <f>IF(D109="","",ROUND(SUM([1]AcumSYS!$F106:$AA106)/[1]AcumSYS!$C$2*28,2))</f>
        <v>9217.52</v>
      </c>
      <c r="N109" s="4" t="str">
        <f t="shared" si="3"/>
        <v>Pesos Mexicanos</v>
      </c>
      <c r="O109" s="4">
        <f>IF(D109="","",(ROUND(SUM([1]AcumSYS!$F106:$AA106)/[1]AcumSYS!$C$2*28,2))-(ROUND(SUM([1]AcumSYS!$AB106:$AJ106)/[1]AcumSYS!$C$2*28,2)))</f>
        <v>3716.4000000000005</v>
      </c>
      <c r="P109" s="4" t="str">
        <f t="shared" si="4"/>
        <v>Pesos Mexicanos</v>
      </c>
      <c r="Q109" s="4">
        <v>8</v>
      </c>
      <c r="R109" s="4"/>
      <c r="S109" s="4">
        <f>IF(D109="","",[1]AcumSYS!$A106*1)</f>
        <v>2491812</v>
      </c>
      <c r="T109" s="4" t="str">
        <f>IF(([1]AcumSYS!N106)=0,"",[1]AcumSYS!$A106*1)</f>
        <v/>
      </c>
      <c r="U109" s="4" t="str">
        <f>IF(D109="","",IF(([1]AcumSYS!W106)=0,"",[1]AcumSYS!$A106*1))</f>
        <v/>
      </c>
      <c r="V109" s="4" t="str">
        <f>IF(D109="","",IF(([1]AcumSYS!S106+[1]AcumSYS!T106)=0,"",[1]AcumSYS!$A106*1))</f>
        <v/>
      </c>
      <c r="W109" s="4"/>
      <c r="X109" s="4"/>
      <c r="Y109" s="4"/>
      <c r="Z109" s="4" t="str">
        <f>IF(D109="","",IF(([1]AcumSYS!O106)=0," ",[1]AcumSYS!$A106*1))</f>
        <v xml:space="preserve"> </v>
      </c>
      <c r="AA109" s="4"/>
      <c r="AB109" s="4">
        <f>IF(D109="","",IF(([1]AcumSYS!I106+[1]AcumSYS!J106+[1]AcumSYS!K106+[1]AcumSYS!L106+[1]AcumSYS!M106+[1]AcumSYS!P106+[1]AcumSYS!Q106+[1]AcumSYS!R106+[1]AcumSYS!U106+[1]AcumSYS!V106+[1]AcumSYS!X106+[1]AcumSYS!Y106+[1]AcumSYS!Z106+[1]AcumSYS!AA106)=0,"",[1]AcumSYS!$A106*1))</f>
        <v>2491812</v>
      </c>
      <c r="AC109" s="4"/>
      <c r="AD109" s="4" t="str">
        <f t="shared" si="5"/>
        <v>Recursos Humanos</v>
      </c>
      <c r="AE109" s="6">
        <v>44770</v>
      </c>
      <c r="AF109" s="6">
        <v>44770</v>
      </c>
      <c r="AG109" s="8" t="str">
        <f>IF(MID(E109,1,4)=MID(E108,1,4),"Modificacion en el trimestre",IF([1]AcumSYS!AP106=" "," ","Baja: " &amp;[1]AcumSYS!AP106))</f>
        <v xml:space="preserve"> </v>
      </c>
    </row>
    <row r="110" spans="1:33" x14ac:dyDescent="0.25">
      <c r="A110" s="4">
        <f>IF(D110= "", "",[1]AcumSYS!$B$2)</f>
        <v>2022</v>
      </c>
      <c r="B110" s="6">
        <f>IF(D110="","",+[1]AcumSYS!$D$2)</f>
        <v>44652</v>
      </c>
      <c r="C110" s="6">
        <f>IF(D110="","",+[1]AcumSYS!$E$2)</f>
        <v>44742</v>
      </c>
      <c r="D110" s="4" t="str">
        <f>IF([1]AcumSYS!$AR107="","",IF([1]AcumSYS!$AR107="s","Empleado","Personal de Confianza"))</f>
        <v>Empleado</v>
      </c>
      <c r="E110" s="7" t="str">
        <f>+[1]AcumSYS!A107</f>
        <v>02501812</v>
      </c>
      <c r="F110" s="4" t="str">
        <f>IF(D110="","",+[1]AcumSYS!$E107)</f>
        <v>PEON</v>
      </c>
      <c r="G110" s="4" t="str">
        <f>IF(D110="","",+[1]AcumSYS!$E107)</f>
        <v>PEON</v>
      </c>
      <c r="H110" s="4" t="str">
        <f>IF(D110="","",+[1]AcumSYS!$AS107)</f>
        <v>OPERACION</v>
      </c>
      <c r="I110" s="4" t="str">
        <f>IF(D110="","",+[1]AcumSYS!$B107)</f>
        <v>Jose Roberto</v>
      </c>
      <c r="J110" s="4" t="str">
        <f>IF(D110="","",+[1]AcumSYS!$C107)</f>
        <v>Martinez</v>
      </c>
      <c r="K110" s="4" t="str">
        <f>IF(D110="","",+[1]AcumSYS!$D107)</f>
        <v>Ozuna</v>
      </c>
      <c r="L110" s="4" t="str">
        <f>IF(D110="","",IF([1]AcumSYS!$AQ107="F","Femenino","Masculino"))</f>
        <v>Masculino</v>
      </c>
      <c r="M110" s="4">
        <f>IF(D110="","",ROUND(SUM([1]AcumSYS!$F107:$AA107)/[1]AcumSYS!$C$2*28,2))</f>
        <v>9533.43</v>
      </c>
      <c r="N110" s="4" t="str">
        <f t="shared" si="3"/>
        <v>Pesos Mexicanos</v>
      </c>
      <c r="O110" s="4">
        <f>IF(D110="","",(ROUND(SUM([1]AcumSYS!$F107:$AA107)/[1]AcumSYS!$C$2*28,2))-(ROUND(SUM([1]AcumSYS!$AB107:$AJ107)/[1]AcumSYS!$C$2*28,2)))</f>
        <v>7779.0700000000006</v>
      </c>
      <c r="P110" s="4" t="str">
        <f t="shared" si="4"/>
        <v>Pesos Mexicanos</v>
      </c>
      <c r="Q110" s="4">
        <v>8</v>
      </c>
      <c r="R110" s="4"/>
      <c r="S110" s="4">
        <f>IF(D110="","",[1]AcumSYS!$A107*1)</f>
        <v>2501812</v>
      </c>
      <c r="T110" s="4" t="str">
        <f>IF(([1]AcumSYS!N107)=0,"",[1]AcumSYS!$A107*1)</f>
        <v/>
      </c>
      <c r="U110" s="4" t="str">
        <f>IF(D110="","",IF(([1]AcumSYS!W107)=0,"",[1]AcumSYS!$A107*1))</f>
        <v/>
      </c>
      <c r="V110" s="4" t="str">
        <f>IF(D110="","",IF(([1]AcumSYS!S107+[1]AcumSYS!T107)=0,"",[1]AcumSYS!$A107*1))</f>
        <v/>
      </c>
      <c r="W110" s="4"/>
      <c r="X110" s="4"/>
      <c r="Y110" s="4"/>
      <c r="Z110" s="4" t="str">
        <f>IF(D110="","",IF(([1]AcumSYS!O107)=0," ",[1]AcumSYS!$A107*1))</f>
        <v xml:space="preserve"> </v>
      </c>
      <c r="AA110" s="4"/>
      <c r="AB110" s="4">
        <f>IF(D110="","",IF(([1]AcumSYS!I107+[1]AcumSYS!J107+[1]AcumSYS!K107+[1]AcumSYS!L107+[1]AcumSYS!M107+[1]AcumSYS!P107+[1]AcumSYS!Q107+[1]AcumSYS!R107+[1]AcumSYS!U107+[1]AcumSYS!V107+[1]AcumSYS!X107+[1]AcumSYS!Y107+[1]AcumSYS!Z107+[1]AcumSYS!AA107)=0,"",[1]AcumSYS!$A107*1))</f>
        <v>2501812</v>
      </c>
      <c r="AC110" s="4"/>
      <c r="AD110" s="4" t="str">
        <f t="shared" si="5"/>
        <v>Recursos Humanos</v>
      </c>
      <c r="AE110" s="6">
        <v>44770</v>
      </c>
      <c r="AF110" s="6">
        <v>44770</v>
      </c>
      <c r="AG110" s="8" t="str">
        <f>IF(MID(E110,1,4)=MID(E109,1,4),"Modificacion en el trimestre",IF([1]AcumSYS!AP107=" "," ","Baja: " &amp;[1]AcumSYS!AP107))</f>
        <v xml:space="preserve"> </v>
      </c>
    </row>
    <row r="111" spans="1:33" x14ac:dyDescent="0.25">
      <c r="A111" s="4">
        <f>IF(D111= "", "",[1]AcumSYS!$B$2)</f>
        <v>2022</v>
      </c>
      <c r="B111" s="6">
        <f>IF(D111="","",+[1]AcumSYS!$D$2)</f>
        <v>44652</v>
      </c>
      <c r="C111" s="6">
        <f>IF(D111="","",+[1]AcumSYS!$E$2)</f>
        <v>44742</v>
      </c>
      <c r="D111" s="4" t="s">
        <v>90</v>
      </c>
      <c r="E111" s="7" t="str">
        <f>+[1]AcumSYS!A108</f>
        <v>025113</v>
      </c>
      <c r="F111" s="4" t="str">
        <f>IF(D111="","",+[1]AcumSYS!$E108)</f>
        <v>COORD DE RECURSOS HUMANOS</v>
      </c>
      <c r="G111" s="4" t="str">
        <f>IF(D111="","",+[1]AcumSYS!$E108)</f>
        <v>COORD DE RECURSOS HUMANOS</v>
      </c>
      <c r="H111" s="4" t="str">
        <f>IF(D111="","",+[1]AcumSYS!$AS108)</f>
        <v>OPERACION</v>
      </c>
      <c r="I111" s="4" t="str">
        <f>IF(D111="","",+[1]AcumSYS!$B108)</f>
        <v>Jose Guadalupe</v>
      </c>
      <c r="J111" s="4" t="str">
        <f>IF(D111="","",+[1]AcumSYS!$C108)</f>
        <v>Quijada</v>
      </c>
      <c r="K111" s="4" t="str">
        <f>IF(D111="","",+[1]AcumSYS!$D108)</f>
        <v>Marcial</v>
      </c>
      <c r="L111" s="4" t="str">
        <f>IF(D111="","",IF([1]AcumSYS!$AQ108="F","Femenino","Masculino"))</f>
        <v>Masculino</v>
      </c>
      <c r="M111" s="4">
        <f>IF(D111="","",ROUND(SUM([1]AcumSYS!$F108:$AA108)/[1]AcumSYS!$C$2*28,2))</f>
        <v>33979.120000000003</v>
      </c>
      <c r="N111" s="4" t="str">
        <f t="shared" si="3"/>
        <v>Pesos Mexicanos</v>
      </c>
      <c r="O111" s="4">
        <f>IF(D111="","",(ROUND(SUM([1]AcumSYS!$F108:$AA108)/[1]AcumSYS!$C$2*28,2))-(ROUND(SUM([1]AcumSYS!$AB108:$AJ108)/[1]AcumSYS!$C$2*28,2)))</f>
        <v>20762.760000000002</v>
      </c>
      <c r="P111" s="4" t="str">
        <f t="shared" si="4"/>
        <v>Pesos Mexicanos</v>
      </c>
      <c r="Q111" s="4">
        <v>8</v>
      </c>
      <c r="R111" s="4"/>
      <c r="S111" s="4">
        <f>IF(D111="","",[1]AcumSYS!$A108*1)</f>
        <v>25113</v>
      </c>
      <c r="T111" s="4" t="str">
        <f>IF(([1]AcumSYS!N108)=0,"",[1]AcumSYS!$A108*1)</f>
        <v/>
      </c>
      <c r="U111" s="4" t="str">
        <f>IF(D111="","",IF(([1]AcumSYS!W108)=0,"",[1]AcumSYS!$A108*1))</f>
        <v/>
      </c>
      <c r="V111" s="4" t="str">
        <f>IF(D111="","",IF(([1]AcumSYS!S108+[1]AcumSYS!T108)=0,"",[1]AcumSYS!$A108*1))</f>
        <v/>
      </c>
      <c r="W111" s="4"/>
      <c r="X111" s="4"/>
      <c r="Y111" s="4"/>
      <c r="Z111" s="4" t="str">
        <f>IF(D111="","",IF(([1]AcumSYS!O108)=0," ",[1]AcumSYS!$A108*1))</f>
        <v xml:space="preserve"> </v>
      </c>
      <c r="AA111" s="4"/>
      <c r="AB111" s="4" t="str">
        <f>IF(D111="","",IF(([1]AcumSYS!I108+[1]AcumSYS!J108+[1]AcumSYS!K108+[1]AcumSYS!L108+[1]AcumSYS!M108+[1]AcumSYS!P108+[1]AcumSYS!Q108+[1]AcumSYS!R108+[1]AcumSYS!U108+[1]AcumSYS!V108+[1]AcumSYS!X108+[1]AcumSYS!Y108+[1]AcumSYS!Z108+[1]AcumSYS!AA108)=0,"",[1]AcumSYS!$A108*1))</f>
        <v/>
      </c>
      <c r="AC111" s="4"/>
      <c r="AD111" s="4" t="str">
        <f t="shared" si="5"/>
        <v>Recursos Humanos</v>
      </c>
      <c r="AE111" s="6">
        <v>44770</v>
      </c>
      <c r="AF111" s="6">
        <v>44770</v>
      </c>
      <c r="AG111" s="8" t="str">
        <f>IF(MID(E111,1,4)=MID(E110,1,4),"Modificacion en el trimestre",IF([1]AcumSYS!AP108=" "," ","Baja: " &amp;[1]AcumSYS!AP108))</f>
        <v xml:space="preserve"> </v>
      </c>
    </row>
    <row r="112" spans="1:33" x14ac:dyDescent="0.25">
      <c r="A112" s="4">
        <f>IF(D112= "", "",[1]AcumSYS!$B$2)</f>
        <v>2022</v>
      </c>
      <c r="B112" s="6">
        <f>IF(D112="","",+[1]AcumSYS!$D$2)</f>
        <v>44652</v>
      </c>
      <c r="C112" s="6">
        <f>IF(D112="","",+[1]AcumSYS!$E$2)</f>
        <v>44742</v>
      </c>
      <c r="D112" s="4" t="s">
        <v>90</v>
      </c>
      <c r="E112" s="7" t="str">
        <f>+[1]AcumSYS!A109</f>
        <v>0255810</v>
      </c>
      <c r="F112" s="4" t="str">
        <f>IF(D112="","",+[1]AcumSYS!$E109)</f>
        <v>VIGILANCIA GARZA</v>
      </c>
      <c r="G112" s="4" t="str">
        <f>IF(D112="","",+[1]AcumSYS!$E109)</f>
        <v>VIGILANCIA GARZA</v>
      </c>
      <c r="H112" s="4" t="str">
        <f>IF(D112="","",+[1]AcumSYS!$AS109)</f>
        <v>OPERACION</v>
      </c>
      <c r="I112" s="4" t="str">
        <f>IF(D112="","",+[1]AcumSYS!$B109)</f>
        <v>Enrique</v>
      </c>
      <c r="J112" s="4" t="str">
        <f>IF(D112="","",+[1]AcumSYS!$C109)</f>
        <v>Sibrian</v>
      </c>
      <c r="K112" s="4" t="str">
        <f>IF(D112="","",+[1]AcumSYS!$D109)</f>
        <v>Orozco</v>
      </c>
      <c r="L112" s="4" t="str">
        <f>IF(D112="","",IF([1]AcumSYS!$AQ109="F","Femenino","Masculino"))</f>
        <v>Masculino</v>
      </c>
      <c r="M112" s="4">
        <f>IF(D112="","",ROUND(SUM([1]AcumSYS!$F109:$AA109)/[1]AcumSYS!$C$2*28,2))</f>
        <v>11049.4</v>
      </c>
      <c r="N112" s="4" t="str">
        <f t="shared" si="3"/>
        <v>Pesos Mexicanos</v>
      </c>
      <c r="O112" s="4">
        <f>IF(D112="","",(ROUND(SUM([1]AcumSYS!$F109:$AA109)/[1]AcumSYS!$C$2*28,2))-(ROUND(SUM([1]AcumSYS!$AB109:$AJ109)/[1]AcumSYS!$C$2*28,2)))</f>
        <v>10363.779999999999</v>
      </c>
      <c r="P112" s="4" t="str">
        <f t="shared" si="4"/>
        <v>Pesos Mexicanos</v>
      </c>
      <c r="Q112" s="4">
        <v>8</v>
      </c>
      <c r="R112" s="4"/>
      <c r="S112" s="4">
        <f>IF(D112="","",[1]AcumSYS!$A109*1)</f>
        <v>255810</v>
      </c>
      <c r="T112" s="4" t="str">
        <f>IF(([1]AcumSYS!N109)=0,"",[1]AcumSYS!$A109*1)</f>
        <v/>
      </c>
      <c r="U112" s="4" t="str">
        <f>IF(D112="","",IF(([1]AcumSYS!W109)=0,"",[1]AcumSYS!$A109*1))</f>
        <v/>
      </c>
      <c r="V112" s="4" t="str">
        <f>IF(D112="","",IF(([1]AcumSYS!S109+[1]AcumSYS!T109)=0,"",[1]AcumSYS!$A109*1))</f>
        <v/>
      </c>
      <c r="W112" s="4"/>
      <c r="X112" s="4"/>
      <c r="Y112" s="4"/>
      <c r="Z112" s="4" t="str">
        <f>IF(D112="","",IF(([1]AcumSYS!O109)=0," ",[1]AcumSYS!$A109*1))</f>
        <v xml:space="preserve"> </v>
      </c>
      <c r="AA112" s="4"/>
      <c r="AB112" s="4" t="str">
        <f>IF(D112="","",IF(([1]AcumSYS!I109+[1]AcumSYS!J109+[1]AcumSYS!K109+[1]AcumSYS!L109+[1]AcumSYS!M109+[1]AcumSYS!P109+[1]AcumSYS!Q109+[1]AcumSYS!R109+[1]AcumSYS!U109+[1]AcumSYS!V109+[1]AcumSYS!X109+[1]AcumSYS!Y109+[1]AcumSYS!Z109+[1]AcumSYS!AA109)=0,"",[1]AcumSYS!$A109*1))</f>
        <v/>
      </c>
      <c r="AC112" s="4"/>
      <c r="AD112" s="4" t="str">
        <f t="shared" si="5"/>
        <v>Recursos Humanos</v>
      </c>
      <c r="AE112" s="6">
        <v>44770</v>
      </c>
      <c r="AF112" s="6">
        <v>44770</v>
      </c>
      <c r="AG112" s="8" t="str">
        <f>IF(MID(E112,1,4)=MID(E111,1,4),"Modificacion en el trimestre",IF([1]AcumSYS!AP109=" "," ","Baja: " &amp;[1]AcumSYS!AP109))</f>
        <v xml:space="preserve"> </v>
      </c>
    </row>
    <row r="113" spans="1:33" x14ac:dyDescent="0.25">
      <c r="A113" s="4">
        <f>IF(D113= "", "",[1]AcumSYS!$B$2)</f>
        <v>2022</v>
      </c>
      <c r="B113" s="6">
        <f>IF(D113="","",+[1]AcumSYS!$D$2)</f>
        <v>44652</v>
      </c>
      <c r="C113" s="6">
        <f>IF(D113="","",+[1]AcumSYS!$E$2)</f>
        <v>44742</v>
      </c>
      <c r="D113" s="4" t="s">
        <v>90</v>
      </c>
      <c r="E113" s="7" t="str">
        <f>+[1]AcumSYS!A110</f>
        <v>0258113</v>
      </c>
      <c r="F113" s="4" t="str">
        <f>IF(D113="","",+[1]AcumSYS!$E110)</f>
        <v>AUXILIAR DE CONTRALORIA</v>
      </c>
      <c r="G113" s="4" t="str">
        <f>IF(D113="","",+[1]AcumSYS!$E110)</f>
        <v>AUXILIAR DE CONTRALORIA</v>
      </c>
      <c r="H113" s="4" t="str">
        <f>IF(D113="","",+[1]AcumSYS!$AS110)</f>
        <v>CONTRALORIA</v>
      </c>
      <c r="I113" s="4" t="str">
        <f>IF(D113="","",+[1]AcumSYS!$B110)</f>
        <v>Vanessa Arysveidy</v>
      </c>
      <c r="J113" s="4" t="str">
        <f>IF(D113="","",+[1]AcumSYS!$C110)</f>
        <v>Egurrola</v>
      </c>
      <c r="K113" s="4" t="str">
        <f>IF(D113="","",+[1]AcumSYS!$D110)</f>
        <v>Zavala</v>
      </c>
      <c r="L113" s="4" t="str">
        <f>IF(D113="","",IF([1]AcumSYS!$AQ110="F","Femenino","Masculino"))</f>
        <v>Femenino</v>
      </c>
      <c r="M113" s="4">
        <f>IF(D113="","",ROUND(SUM([1]AcumSYS!$F110:$AA110)/[1]AcumSYS!$C$2*28,2))</f>
        <v>25893.06</v>
      </c>
      <c r="N113" s="4" t="str">
        <f t="shared" si="3"/>
        <v>Pesos Mexicanos</v>
      </c>
      <c r="O113" s="4">
        <f>IF(D113="","",(ROUND(SUM([1]AcumSYS!$F110:$AA110)/[1]AcumSYS!$C$2*28,2))-(ROUND(SUM([1]AcumSYS!$AB110:$AJ110)/[1]AcumSYS!$C$2*28,2)))</f>
        <v>20466.660000000003</v>
      </c>
      <c r="P113" s="4" t="str">
        <f t="shared" si="4"/>
        <v>Pesos Mexicanos</v>
      </c>
      <c r="Q113" s="4">
        <v>8</v>
      </c>
      <c r="R113" s="4"/>
      <c r="S113" s="4">
        <f>IF(D113="","",[1]AcumSYS!$A110*1)</f>
        <v>258113</v>
      </c>
      <c r="T113" s="4" t="str">
        <f>IF(([1]AcumSYS!N110)=0,"",[1]AcumSYS!$A110*1)</f>
        <v/>
      </c>
      <c r="U113" s="4" t="str">
        <f>IF(D113="","",IF(([1]AcumSYS!W110)=0,"",[1]AcumSYS!$A110*1))</f>
        <v/>
      </c>
      <c r="V113" s="4">
        <f>IF(D113="","",IF(([1]AcumSYS!S110+[1]AcumSYS!T110)=0,"",[1]AcumSYS!$A110*1))</f>
        <v>258113</v>
      </c>
      <c r="W113" s="4"/>
      <c r="X113" s="4"/>
      <c r="Y113" s="4"/>
      <c r="Z113" s="4" t="str">
        <f>IF(D113="","",IF(([1]AcumSYS!O110)=0," ",[1]AcumSYS!$A110*1))</f>
        <v xml:space="preserve"> </v>
      </c>
      <c r="AA113" s="4"/>
      <c r="AB113" s="4" t="str">
        <f>IF(D113="","",IF(([1]AcumSYS!I110+[1]AcumSYS!J110+[1]AcumSYS!K110+[1]AcumSYS!L110+[1]AcumSYS!M110+[1]AcumSYS!P110+[1]AcumSYS!Q110+[1]AcumSYS!R110+[1]AcumSYS!U110+[1]AcumSYS!V110+[1]AcumSYS!X110+[1]AcumSYS!Y110+[1]AcumSYS!Z110+[1]AcumSYS!AA110)=0,"",[1]AcumSYS!$A110*1))</f>
        <v/>
      </c>
      <c r="AC113" s="4"/>
      <c r="AD113" s="4" t="str">
        <f t="shared" si="5"/>
        <v>Recursos Humanos</v>
      </c>
      <c r="AE113" s="6">
        <v>44770</v>
      </c>
      <c r="AF113" s="6">
        <v>44770</v>
      </c>
      <c r="AG113" s="8" t="str">
        <f>IF(MID(E113,1,4)=MID(E112,1,4),"Modificacion en el trimestre",IF([1]AcumSYS!AP110=" "," ","Baja: " &amp;[1]AcumSYS!AP110))</f>
        <v xml:space="preserve"> </v>
      </c>
    </row>
    <row r="114" spans="1:33" x14ac:dyDescent="0.25">
      <c r="A114" s="4">
        <f>IF(D114= "", "",[1]AcumSYS!$B$2)</f>
        <v>2022</v>
      </c>
      <c r="B114" s="6">
        <f>IF(D114="","",+[1]AcumSYS!$D$2)</f>
        <v>44652</v>
      </c>
      <c r="C114" s="6">
        <f>IF(D114="","",+[1]AcumSYS!$E$2)</f>
        <v>44742</v>
      </c>
      <c r="D114" s="4" t="str">
        <f>IF([1]AcumSYS!$AR111="","",IF([1]AcumSYS!$AR111="s","Empleado","Personal de Confianza"))</f>
        <v>Empleado</v>
      </c>
      <c r="E114" s="7" t="str">
        <f>+[1]AcumSYS!A111</f>
        <v>02591812</v>
      </c>
      <c r="F114" s="4" t="str">
        <f>IF(D114="","",+[1]AcumSYS!$E111)</f>
        <v>PEON</v>
      </c>
      <c r="G114" s="4" t="str">
        <f>IF(D114="","",+[1]AcumSYS!$E111)</f>
        <v>PEON</v>
      </c>
      <c r="H114" s="4" t="str">
        <f>IF(D114="","",+[1]AcumSYS!$AS111)</f>
        <v>OPERACION</v>
      </c>
      <c r="I114" s="4" t="str">
        <f>IF(D114="","",+[1]AcumSYS!$B111)</f>
        <v>Angel Jonatan</v>
      </c>
      <c r="J114" s="4" t="str">
        <f>IF(D114="","",+[1]AcumSYS!$C111)</f>
        <v>Mendoza</v>
      </c>
      <c r="K114" s="4" t="str">
        <f>IF(D114="","",+[1]AcumSYS!$D111)</f>
        <v>Cruz</v>
      </c>
      <c r="L114" s="4" t="str">
        <f>IF(D114="","",IF([1]AcumSYS!$AQ111="F","Femenino","Masculino"))</f>
        <v>Masculino</v>
      </c>
      <c r="M114" s="4">
        <f>IF(D114="","",ROUND(SUM([1]AcumSYS!$F111:$AA111)/[1]AcumSYS!$C$2*28,2))</f>
        <v>30917.9</v>
      </c>
      <c r="N114" s="4" t="str">
        <f t="shared" si="3"/>
        <v>Pesos Mexicanos</v>
      </c>
      <c r="O114" s="4">
        <f>IF(D114="","",(ROUND(SUM([1]AcumSYS!$F111:$AA111)/[1]AcumSYS!$C$2*28,2))-(ROUND(SUM([1]AcumSYS!$AB111:$AJ111)/[1]AcumSYS!$C$2*28,2)))</f>
        <v>2555.380000000001</v>
      </c>
      <c r="P114" s="4" t="str">
        <f t="shared" si="4"/>
        <v>Pesos Mexicanos</v>
      </c>
      <c r="Q114" s="4">
        <v>8</v>
      </c>
      <c r="R114" s="4"/>
      <c r="S114" s="4">
        <f>IF(D114="","",[1]AcumSYS!$A111*1)</f>
        <v>2591812</v>
      </c>
      <c r="T114" s="4" t="str">
        <f>IF(([1]AcumSYS!N111)=0,"",[1]AcumSYS!$A111*1)</f>
        <v/>
      </c>
      <c r="U114" s="4">
        <f>IF(D114="","",IF(([1]AcumSYS!W111)=0,"",[1]AcumSYS!$A111*1))</f>
        <v>2591812</v>
      </c>
      <c r="V114" s="4">
        <f>IF(D114="","",IF(([1]AcumSYS!S111+[1]AcumSYS!T111)=0,"",[1]AcumSYS!$A111*1))</f>
        <v>2591812</v>
      </c>
      <c r="W114" s="4"/>
      <c r="X114" s="4"/>
      <c r="Y114" s="4"/>
      <c r="Z114" s="4" t="str">
        <f>IF(D114="","",IF(([1]AcumSYS!O111)=0," ",[1]AcumSYS!$A111*1))</f>
        <v xml:space="preserve"> </v>
      </c>
      <c r="AA114" s="4"/>
      <c r="AB114" s="4">
        <f>IF(D114="","",IF(([1]AcumSYS!I111+[1]AcumSYS!J111+[1]AcumSYS!K111+[1]AcumSYS!L111+[1]AcumSYS!M111+[1]AcumSYS!P111+[1]AcumSYS!Q111+[1]AcumSYS!R111+[1]AcumSYS!U111+[1]AcumSYS!V111+[1]AcumSYS!X111+[1]AcumSYS!Y111+[1]AcumSYS!Z111+[1]AcumSYS!AA111)=0,"",[1]AcumSYS!$A111*1))</f>
        <v>2591812</v>
      </c>
      <c r="AC114" s="4"/>
      <c r="AD114" s="4" t="str">
        <f t="shared" si="5"/>
        <v>Recursos Humanos</v>
      </c>
      <c r="AE114" s="6">
        <v>44770</v>
      </c>
      <c r="AF114" s="6">
        <v>44770</v>
      </c>
      <c r="AG114" s="8" t="str">
        <f>IF(MID(E114,1,4)=MID(E113,1,4),"Modificacion en el trimestre",IF([1]AcumSYS!AP111=" "," ","Baja: " &amp;[1]AcumSYS!AP111))</f>
        <v>Baja: 2022-05-21</v>
      </c>
    </row>
    <row r="115" spans="1:33" x14ac:dyDescent="0.25">
      <c r="A115" s="4">
        <f>IF(D115= "", "",[1]AcumSYS!$B$2)</f>
        <v>2022</v>
      </c>
      <c r="B115" s="6">
        <f>IF(D115="","",+[1]AcumSYS!$D$2)</f>
        <v>44652</v>
      </c>
      <c r="C115" s="6">
        <f>IF(D115="","",+[1]AcumSYS!$E$2)</f>
        <v>44742</v>
      </c>
      <c r="D115" s="4" t="str">
        <f>IF([1]AcumSYS!$AR112="","",IF([1]AcumSYS!$AR112="s","Empleado","Personal de Confianza"))</f>
        <v>Empleado</v>
      </c>
      <c r="E115" s="7" t="str">
        <f>+[1]AcumSYS!A112</f>
        <v>02611812</v>
      </c>
      <c r="F115" s="4" t="str">
        <f>IF(D115="","",+[1]AcumSYS!$E112)</f>
        <v>PEON</v>
      </c>
      <c r="G115" s="4" t="str">
        <f>IF(D115="","",+[1]AcumSYS!$E112)</f>
        <v>PEON</v>
      </c>
      <c r="H115" s="4" t="str">
        <f>IF(D115="","",+[1]AcumSYS!$AS112)</f>
        <v>OPERACION</v>
      </c>
      <c r="I115" s="4" t="str">
        <f>IF(D115="","",+[1]AcumSYS!$B112)</f>
        <v>Luis Isaac</v>
      </c>
      <c r="J115" s="4" t="str">
        <f>IF(D115="","",+[1]AcumSYS!$C112)</f>
        <v>Coronado</v>
      </c>
      <c r="K115" s="4" t="str">
        <f>IF(D115="","",+[1]AcumSYS!$D112)</f>
        <v>Balderas</v>
      </c>
      <c r="L115" s="4" t="str">
        <f>IF(D115="","",IF([1]AcumSYS!$AQ112="F","Femenino","Masculino"))</f>
        <v>Masculino</v>
      </c>
      <c r="M115" s="4">
        <f>IF(D115="","",ROUND(SUM([1]AcumSYS!$F112:$AA112)/[1]AcumSYS!$C$2*28,2))</f>
        <v>9839.9500000000007</v>
      </c>
      <c r="N115" s="4" t="str">
        <f t="shared" si="3"/>
        <v>Pesos Mexicanos</v>
      </c>
      <c r="O115" s="4">
        <f>IF(D115="","",(ROUND(SUM([1]AcumSYS!$F112:$AA112)/[1]AcumSYS!$C$2*28,2))-(ROUND(SUM([1]AcumSYS!$AB112:$AJ112)/[1]AcumSYS!$C$2*28,2)))</f>
        <v>2411.420000000001</v>
      </c>
      <c r="P115" s="4" t="str">
        <f t="shared" si="4"/>
        <v>Pesos Mexicanos</v>
      </c>
      <c r="Q115" s="4">
        <v>8</v>
      </c>
      <c r="R115" s="4"/>
      <c r="S115" s="4">
        <f>IF(D115="","",[1]AcumSYS!$A112*1)</f>
        <v>2611812</v>
      </c>
      <c r="T115" s="4" t="str">
        <f>IF(([1]AcumSYS!N112)=0,"",[1]AcumSYS!$A112*1)</f>
        <v/>
      </c>
      <c r="U115" s="4" t="str">
        <f>IF(D115="","",IF(([1]AcumSYS!W112)=0,"",[1]AcumSYS!$A112*1))</f>
        <v/>
      </c>
      <c r="V115" s="4" t="str">
        <f>IF(D115="","",IF(([1]AcumSYS!S112+[1]AcumSYS!T112)=0,"",[1]AcumSYS!$A112*1))</f>
        <v/>
      </c>
      <c r="W115" s="4"/>
      <c r="X115" s="4"/>
      <c r="Y115" s="4"/>
      <c r="Z115" s="4" t="str">
        <f>IF(D115="","",IF(([1]AcumSYS!O112)=0," ",[1]AcumSYS!$A112*1))</f>
        <v xml:space="preserve"> </v>
      </c>
      <c r="AA115" s="4"/>
      <c r="AB115" s="4">
        <f>IF(D115="","",IF(([1]AcumSYS!I112+[1]AcumSYS!J112+[1]AcumSYS!K112+[1]AcumSYS!L112+[1]AcumSYS!M112+[1]AcumSYS!P112+[1]AcumSYS!Q112+[1]AcumSYS!R112+[1]AcumSYS!U112+[1]AcumSYS!V112+[1]AcumSYS!X112+[1]AcumSYS!Y112+[1]AcumSYS!Z112+[1]AcumSYS!AA112)=0,"",[1]AcumSYS!$A112*1))</f>
        <v>2611812</v>
      </c>
      <c r="AC115" s="4"/>
      <c r="AD115" s="4" t="str">
        <f t="shared" si="5"/>
        <v>Recursos Humanos</v>
      </c>
      <c r="AE115" s="6">
        <v>44770</v>
      </c>
      <c r="AF115" s="6">
        <v>44770</v>
      </c>
      <c r="AG115" s="8" t="str">
        <f>IF(MID(E115,1,4)=MID(E114,1,4),"Modificacion en el trimestre",IF([1]AcumSYS!AP112=" "," ","Baja: " &amp;[1]AcumSYS!AP112))</f>
        <v xml:space="preserve"> </v>
      </c>
    </row>
    <row r="116" spans="1:33" x14ac:dyDescent="0.25">
      <c r="A116" s="4">
        <f>IF(D116= "", "",[1]AcumSYS!$B$2)</f>
        <v>2022</v>
      </c>
      <c r="B116" s="6">
        <f>IF(D116="","",+[1]AcumSYS!$D$2)</f>
        <v>44652</v>
      </c>
      <c r="C116" s="6">
        <f>IF(D116="","",+[1]AcumSYS!$E$2)</f>
        <v>44742</v>
      </c>
      <c r="D116" s="4" t="str">
        <f>IF([1]AcumSYS!$AR113="","",IF([1]AcumSYS!$AR113="s","Empleado","Personal de Confianza"))</f>
        <v>Empleado</v>
      </c>
      <c r="E116" s="7" t="str">
        <f>+[1]AcumSYS!A113</f>
        <v>02621812</v>
      </c>
      <c r="F116" s="4" t="str">
        <f>IF(D116="","",+[1]AcumSYS!$E113)</f>
        <v>PEON</v>
      </c>
      <c r="G116" s="4" t="str">
        <f>IF(D116="","",+[1]AcumSYS!$E113)</f>
        <v>PEON</v>
      </c>
      <c r="H116" s="4" t="str">
        <f>IF(D116="","",+[1]AcumSYS!$AS113)</f>
        <v>OPERACION</v>
      </c>
      <c r="I116" s="4" t="str">
        <f>IF(D116="","",+[1]AcumSYS!$B113)</f>
        <v>Martin Emilio</v>
      </c>
      <c r="J116" s="4" t="str">
        <f>IF(D116="","",+[1]AcumSYS!$C113)</f>
        <v>Vasquez</v>
      </c>
      <c r="K116" s="4" t="str">
        <f>IF(D116="","",+[1]AcumSYS!$D113)</f>
        <v>Mendoza</v>
      </c>
      <c r="L116" s="4" t="str">
        <f>IF(D116="","",IF([1]AcumSYS!$AQ113="F","Femenino","Masculino"))</f>
        <v>Masculino</v>
      </c>
      <c r="M116" s="4">
        <f>IF(D116="","",ROUND(SUM([1]AcumSYS!$F113:$AA113)/[1]AcumSYS!$C$2*28,2))</f>
        <v>10532.22</v>
      </c>
      <c r="N116" s="4" t="str">
        <f t="shared" si="3"/>
        <v>Pesos Mexicanos</v>
      </c>
      <c r="O116" s="4">
        <f>IF(D116="","",(ROUND(SUM([1]AcumSYS!$F113:$AA113)/[1]AcumSYS!$C$2*28,2))-(ROUND(SUM([1]AcumSYS!$AB113:$AJ113)/[1]AcumSYS!$C$2*28,2)))</f>
        <v>8147.0199999999995</v>
      </c>
      <c r="P116" s="4" t="str">
        <f t="shared" si="4"/>
        <v>Pesos Mexicanos</v>
      </c>
      <c r="Q116" s="4">
        <v>8</v>
      </c>
      <c r="R116" s="4"/>
      <c r="S116" s="4">
        <f>IF(D116="","",[1]AcumSYS!$A113*1)</f>
        <v>2621812</v>
      </c>
      <c r="T116" s="4" t="str">
        <f>IF(([1]AcumSYS!N113)=0,"",[1]AcumSYS!$A113*1)</f>
        <v/>
      </c>
      <c r="U116" s="4" t="str">
        <f>IF(D116="","",IF(([1]AcumSYS!W113)=0,"",[1]AcumSYS!$A113*1))</f>
        <v/>
      </c>
      <c r="V116" s="4" t="str">
        <f>IF(D116="","",IF(([1]AcumSYS!S113+[1]AcumSYS!T113)=0,"",[1]AcumSYS!$A113*1))</f>
        <v/>
      </c>
      <c r="W116" s="4"/>
      <c r="X116" s="4"/>
      <c r="Y116" s="4"/>
      <c r="Z116" s="4" t="str">
        <f>IF(D116="","",IF(([1]AcumSYS!O113)=0," ",[1]AcumSYS!$A113*1))</f>
        <v xml:space="preserve"> </v>
      </c>
      <c r="AA116" s="4"/>
      <c r="AB116" s="4">
        <f>IF(D116="","",IF(([1]AcumSYS!I113+[1]AcumSYS!J113+[1]AcumSYS!K113+[1]AcumSYS!L113+[1]AcumSYS!M113+[1]AcumSYS!P113+[1]AcumSYS!Q113+[1]AcumSYS!R113+[1]AcumSYS!U113+[1]AcumSYS!V113+[1]AcumSYS!X113+[1]AcumSYS!Y113+[1]AcumSYS!Z113+[1]AcumSYS!AA113)=0,"",[1]AcumSYS!$A113*1))</f>
        <v>2621812</v>
      </c>
      <c r="AC116" s="4"/>
      <c r="AD116" s="4" t="str">
        <f t="shared" si="5"/>
        <v>Recursos Humanos</v>
      </c>
      <c r="AE116" s="6">
        <v>44770</v>
      </c>
      <c r="AF116" s="6">
        <v>44770</v>
      </c>
      <c r="AG116" s="8" t="str">
        <f>IF(MID(E116,1,4)=MID(E115,1,4),"Modificacion en el trimestre",IF([1]AcumSYS!AP113=" "," ","Baja: " &amp;[1]AcumSYS!AP113))</f>
        <v xml:space="preserve"> </v>
      </c>
    </row>
    <row r="117" spans="1:33" x14ac:dyDescent="0.25">
      <c r="A117" s="4">
        <f>IF(D117= "", "",[1]AcumSYS!$B$2)</f>
        <v>2022</v>
      </c>
      <c r="B117" s="6">
        <f>IF(D117="","",+[1]AcumSYS!$D$2)</f>
        <v>44652</v>
      </c>
      <c r="C117" s="6">
        <f>IF(D117="","",+[1]AcumSYS!$E$2)</f>
        <v>44742</v>
      </c>
      <c r="D117" s="4" t="str">
        <f>IF([1]AcumSYS!$AR114="","",IF([1]AcumSYS!$AR114="s","Empleado","Personal de Confianza"))</f>
        <v>Empleado</v>
      </c>
      <c r="E117" s="7" t="str">
        <f>+[1]AcumSYS!A114</f>
        <v>02641812</v>
      </c>
      <c r="F117" s="4" t="str">
        <f>IF(D117="","",+[1]AcumSYS!$E114)</f>
        <v>PEON</v>
      </c>
      <c r="G117" s="4" t="str">
        <f>IF(D117="","",+[1]AcumSYS!$E114)</f>
        <v>PEON</v>
      </c>
      <c r="H117" s="4" t="str">
        <f>IF(D117="","",+[1]AcumSYS!$AS114)</f>
        <v>OPERACION</v>
      </c>
      <c r="I117" s="4" t="str">
        <f>IF(D117="","",+[1]AcumSYS!$B114)</f>
        <v>Peniel Jafet</v>
      </c>
      <c r="J117" s="4" t="str">
        <f>IF(D117="","",+[1]AcumSYS!$C114)</f>
        <v>Coronado</v>
      </c>
      <c r="K117" s="4" t="str">
        <f>IF(D117="","",+[1]AcumSYS!$D114)</f>
        <v>Valencia</v>
      </c>
      <c r="L117" s="4" t="str">
        <f>IF(D117="","",IF([1]AcumSYS!$AQ114="F","Femenino","Masculino"))</f>
        <v>Masculino</v>
      </c>
      <c r="M117" s="4">
        <f>IF(D117="","",ROUND(SUM([1]AcumSYS!$F114:$AA114)/[1]AcumSYS!$C$2*28,2))</f>
        <v>9129.36</v>
      </c>
      <c r="N117" s="4" t="str">
        <f t="shared" si="3"/>
        <v>Pesos Mexicanos</v>
      </c>
      <c r="O117" s="4">
        <f>IF(D117="","",(ROUND(SUM([1]AcumSYS!$F114:$AA114)/[1]AcumSYS!$C$2*28,2))-(ROUND(SUM([1]AcumSYS!$AB114:$AJ114)/[1]AcumSYS!$C$2*28,2)))</f>
        <v>7003.34</v>
      </c>
      <c r="P117" s="4" t="str">
        <f t="shared" si="4"/>
        <v>Pesos Mexicanos</v>
      </c>
      <c r="Q117" s="4">
        <v>8</v>
      </c>
      <c r="R117" s="4"/>
      <c r="S117" s="4">
        <f>IF(D117="","",[1]AcumSYS!$A114*1)</f>
        <v>2641812</v>
      </c>
      <c r="T117" s="4" t="str">
        <f>IF(([1]AcumSYS!N114)=0,"",[1]AcumSYS!$A114*1)</f>
        <v/>
      </c>
      <c r="U117" s="4" t="str">
        <f>IF(D117="","",IF(([1]AcumSYS!W114)=0,"",[1]AcumSYS!$A114*1))</f>
        <v/>
      </c>
      <c r="V117" s="4" t="str">
        <f>IF(D117="","",IF(([1]AcumSYS!S114+[1]AcumSYS!T114)=0,"",[1]AcumSYS!$A114*1))</f>
        <v/>
      </c>
      <c r="W117" s="4"/>
      <c r="X117" s="4"/>
      <c r="Y117" s="4"/>
      <c r="Z117" s="4" t="str">
        <f>IF(D117="","",IF(([1]AcumSYS!O114)=0," ",[1]AcumSYS!$A114*1))</f>
        <v xml:space="preserve"> </v>
      </c>
      <c r="AA117" s="4"/>
      <c r="AB117" s="4" t="str">
        <f>IF(D117="","",IF(([1]AcumSYS!I114+[1]AcumSYS!J114+[1]AcumSYS!K114+[1]AcumSYS!L114+[1]AcumSYS!M114+[1]AcumSYS!P114+[1]AcumSYS!Q114+[1]AcumSYS!R114+[1]AcumSYS!U114+[1]AcumSYS!V114+[1]AcumSYS!X114+[1]AcumSYS!Y114+[1]AcumSYS!Z114+[1]AcumSYS!AA114)=0,"",[1]AcumSYS!$A114*1))</f>
        <v/>
      </c>
      <c r="AC117" s="4"/>
      <c r="AD117" s="4" t="str">
        <f t="shared" si="5"/>
        <v>Recursos Humanos</v>
      </c>
      <c r="AE117" s="6">
        <v>44770</v>
      </c>
      <c r="AF117" s="6">
        <v>44770</v>
      </c>
      <c r="AG117" s="8" t="str">
        <f>IF(MID(E117,1,4)=MID(E116,1,4),"Modificacion en el trimestre",IF([1]AcumSYS!AP114=" "," ","Baja: " &amp;[1]AcumSYS!AP114))</f>
        <v xml:space="preserve"> </v>
      </c>
    </row>
    <row r="118" spans="1:33" x14ac:dyDescent="0.25">
      <c r="A118" s="4">
        <f>IF(D118= "", "",[1]AcumSYS!$B$2)</f>
        <v>2022</v>
      </c>
      <c r="B118" s="6">
        <f>IF(D118="","",+[1]AcumSYS!$D$2)</f>
        <v>44652</v>
      </c>
      <c r="C118" s="6">
        <f>IF(D118="","",+[1]AcumSYS!$E$2)</f>
        <v>44742</v>
      </c>
      <c r="D118" s="4" t="s">
        <v>90</v>
      </c>
      <c r="E118" s="7" t="str">
        <f>+[1]AcumSYS!A115</f>
        <v>02658134</v>
      </c>
      <c r="F118" s="4" t="str">
        <f>IF(D118="","",+[1]AcumSYS!$E115)</f>
        <v>AUX ADMINISTRATIVO TECNICO</v>
      </c>
      <c r="G118" s="4" t="str">
        <f>IF(D118="","",+[1]AcumSYS!$E115)</f>
        <v>AUX ADMINISTRATIVO TECNICO</v>
      </c>
      <c r="H118" s="4" t="str">
        <f>IF(D118="","",+[1]AcumSYS!$AS115)</f>
        <v>TECNICO</v>
      </c>
      <c r="I118" s="4" t="str">
        <f>IF(D118="","",+[1]AcumSYS!$B115)</f>
        <v>Maria Veronica</v>
      </c>
      <c r="J118" s="4" t="str">
        <f>IF(D118="","",+[1]AcumSYS!$C115)</f>
        <v>Bustamante</v>
      </c>
      <c r="K118" s="4" t="str">
        <f>IF(D118="","",+[1]AcumSYS!$D115)</f>
        <v>Ruiz</v>
      </c>
      <c r="L118" s="4" t="str">
        <f>IF(D118="","",IF([1]AcumSYS!$AQ115="F","Femenino","Masculino"))</f>
        <v>Femenino</v>
      </c>
      <c r="M118" s="4">
        <f>IF(D118="","",ROUND(SUM([1]AcumSYS!$F115:$AA115)/[1]AcumSYS!$C$2*28,2))</f>
        <v>16898.22</v>
      </c>
      <c r="N118" s="4" t="str">
        <f t="shared" si="3"/>
        <v>Pesos Mexicanos</v>
      </c>
      <c r="O118" s="4">
        <f>IF(D118="","",(ROUND(SUM([1]AcumSYS!$F115:$AA115)/[1]AcumSYS!$C$2*28,2))-(ROUND(SUM([1]AcumSYS!$AB115:$AJ115)/[1]AcumSYS!$C$2*28,2)))</f>
        <v>11899.440000000002</v>
      </c>
      <c r="P118" s="4" t="str">
        <f t="shared" si="4"/>
        <v>Pesos Mexicanos</v>
      </c>
      <c r="Q118" s="4">
        <v>8</v>
      </c>
      <c r="R118" s="4"/>
      <c r="S118" s="4">
        <f>IF(D118="","",[1]AcumSYS!$A115*1)</f>
        <v>2658134</v>
      </c>
      <c r="T118" s="4" t="str">
        <f>IF(([1]AcumSYS!N115)=0,"",[1]AcumSYS!$A115*1)</f>
        <v/>
      </c>
      <c r="U118" s="4" t="str">
        <f>IF(D118="","",IF(([1]AcumSYS!W115)=0,"",[1]AcumSYS!$A115*1))</f>
        <v/>
      </c>
      <c r="V118" s="4" t="str">
        <f>IF(D118="","",IF(([1]AcumSYS!S115+[1]AcumSYS!T115)=0,"",[1]AcumSYS!$A115*1))</f>
        <v/>
      </c>
      <c r="W118" s="4"/>
      <c r="X118" s="4"/>
      <c r="Y118" s="4"/>
      <c r="Z118" s="4" t="str">
        <f>IF(D118="","",IF(([1]AcumSYS!O115)=0," ",[1]AcumSYS!$A115*1))</f>
        <v xml:space="preserve"> </v>
      </c>
      <c r="AA118" s="4"/>
      <c r="AB118" s="4" t="str">
        <f>IF(D118="","",IF(([1]AcumSYS!I115+[1]AcumSYS!J115+[1]AcumSYS!K115+[1]AcumSYS!L115+[1]AcumSYS!M115+[1]AcumSYS!P115+[1]AcumSYS!Q115+[1]AcumSYS!R115+[1]AcumSYS!U115+[1]AcumSYS!V115+[1]AcumSYS!X115+[1]AcumSYS!Y115+[1]AcumSYS!Z115+[1]AcumSYS!AA115)=0,"",[1]AcumSYS!$A115*1))</f>
        <v/>
      </c>
      <c r="AC118" s="4"/>
      <c r="AD118" s="4" t="str">
        <f t="shared" si="5"/>
        <v>Recursos Humanos</v>
      </c>
      <c r="AE118" s="6">
        <v>44770</v>
      </c>
      <c r="AF118" s="6">
        <v>44770</v>
      </c>
      <c r="AG118" s="8" t="str">
        <f>IF(MID(E118,1,4)=MID(E117,1,4),"Modificacion en el trimestre",IF([1]AcumSYS!AP115=" "," ","Baja: " &amp;[1]AcumSYS!AP115))</f>
        <v xml:space="preserve"> </v>
      </c>
    </row>
    <row r="119" spans="1:33" x14ac:dyDescent="0.25">
      <c r="A119" s="4">
        <f>IF(D119= "", "",[1]AcumSYS!$B$2)</f>
        <v>2022</v>
      </c>
      <c r="B119" s="6">
        <f>IF(D119="","",+[1]AcumSYS!$D$2)</f>
        <v>44652</v>
      </c>
      <c r="C119" s="6">
        <f>IF(D119="","",+[1]AcumSYS!$E$2)</f>
        <v>44742</v>
      </c>
      <c r="D119" s="4" t="str">
        <f>IF([1]AcumSYS!$AR116="","",IF([1]AcumSYS!$AR116="s","Empleado","Personal de Confianza"))</f>
        <v>Empleado</v>
      </c>
      <c r="E119" s="7" t="str">
        <f>+[1]AcumSYS!A116</f>
        <v>02661812</v>
      </c>
      <c r="F119" s="4" t="str">
        <f>IF(D119="","",+[1]AcumSYS!$E116)</f>
        <v>PEON</v>
      </c>
      <c r="G119" s="4" t="str">
        <f>IF(D119="","",+[1]AcumSYS!$E116)</f>
        <v>PEON</v>
      </c>
      <c r="H119" s="4" t="str">
        <f>IF(D119="","",+[1]AcumSYS!$AS116)</f>
        <v>OPERACION</v>
      </c>
      <c r="I119" s="4" t="str">
        <f>IF(D119="","",+[1]AcumSYS!$B116)</f>
        <v>Jose Rafael</v>
      </c>
      <c r="J119" s="4" t="str">
        <f>IF(D119="","",+[1]AcumSYS!$C116)</f>
        <v>Espinoza</v>
      </c>
      <c r="K119" s="4" t="str">
        <f>IF(D119="","",+[1]AcumSYS!$D116)</f>
        <v>Cañez</v>
      </c>
      <c r="L119" s="4" t="str">
        <f>IF(D119="","",IF([1]AcumSYS!$AQ116="F","Femenino","Masculino"))</f>
        <v>Masculino</v>
      </c>
      <c r="M119" s="4">
        <f>IF(D119="","",ROUND(SUM([1]AcumSYS!$F116:$AA116)/[1]AcumSYS!$C$2*28,2))</f>
        <v>10292.23</v>
      </c>
      <c r="N119" s="4" t="str">
        <f t="shared" si="3"/>
        <v>Pesos Mexicanos</v>
      </c>
      <c r="O119" s="4">
        <f>IF(D119="","",(ROUND(SUM([1]AcumSYS!$F116:$AA116)/[1]AcumSYS!$C$2*28,2))-(ROUND(SUM([1]AcumSYS!$AB116:$AJ116)/[1]AcumSYS!$C$2*28,2)))</f>
        <v>7330.0199999999995</v>
      </c>
      <c r="P119" s="4" t="str">
        <f t="shared" si="4"/>
        <v>Pesos Mexicanos</v>
      </c>
      <c r="Q119" s="4">
        <v>8</v>
      </c>
      <c r="R119" s="4"/>
      <c r="S119" s="4">
        <f>IF(D119="","",[1]AcumSYS!$A116*1)</f>
        <v>2661812</v>
      </c>
      <c r="T119" s="4" t="str">
        <f>IF(([1]AcumSYS!N116)=0,"",[1]AcumSYS!$A116*1)</f>
        <v/>
      </c>
      <c r="U119" s="4" t="str">
        <f>IF(D119="","",IF(([1]AcumSYS!W116)=0,"",[1]AcumSYS!$A116*1))</f>
        <v/>
      </c>
      <c r="V119" s="4" t="str">
        <f>IF(D119="","",IF(([1]AcumSYS!S116+[1]AcumSYS!T116)=0,"",[1]AcumSYS!$A116*1))</f>
        <v/>
      </c>
      <c r="W119" s="4"/>
      <c r="X119" s="4"/>
      <c r="Y119" s="4"/>
      <c r="Z119" s="4" t="str">
        <f>IF(D119="","",IF(([1]AcumSYS!O116)=0," ",[1]AcumSYS!$A116*1))</f>
        <v xml:space="preserve"> </v>
      </c>
      <c r="AA119" s="4"/>
      <c r="AB119" s="4">
        <f>IF(D119="","",IF(([1]AcumSYS!I116+[1]AcumSYS!J116+[1]AcumSYS!K116+[1]AcumSYS!L116+[1]AcumSYS!M116+[1]AcumSYS!P116+[1]AcumSYS!Q116+[1]AcumSYS!R116+[1]AcumSYS!U116+[1]AcumSYS!V116+[1]AcumSYS!X116+[1]AcumSYS!Y116+[1]AcumSYS!Z116+[1]AcumSYS!AA116)=0,"",[1]AcumSYS!$A116*1))</f>
        <v>2661812</v>
      </c>
      <c r="AC119" s="4"/>
      <c r="AD119" s="4" t="str">
        <f t="shared" si="5"/>
        <v>Recursos Humanos</v>
      </c>
      <c r="AE119" s="6">
        <v>44770</v>
      </c>
      <c r="AF119" s="6">
        <v>44770</v>
      </c>
      <c r="AG119" s="8" t="str">
        <f>IF(MID(E119,1,4)=MID(E118,1,4),"Modificacion en el trimestre",IF([1]AcumSYS!AP116=" "," ","Baja: " &amp;[1]AcumSYS!AP116))</f>
        <v xml:space="preserve"> </v>
      </c>
    </row>
    <row r="120" spans="1:33" x14ac:dyDescent="0.25">
      <c r="A120" s="4">
        <f>IF(D120= "", "",[1]AcumSYS!$B$2)</f>
        <v>2022</v>
      </c>
      <c r="B120" s="6">
        <f>IF(D120="","",+[1]AcumSYS!$D$2)</f>
        <v>44652</v>
      </c>
      <c r="C120" s="6">
        <f>IF(D120="","",+[1]AcumSYS!$E$2)</f>
        <v>44742</v>
      </c>
      <c r="D120" s="4" t="str">
        <f>IF([1]AcumSYS!$AR117="","",IF([1]AcumSYS!$AR117="s","Empleado","Personal de Confianza"))</f>
        <v>Empleado</v>
      </c>
      <c r="E120" s="7" t="str">
        <f>+[1]AcumSYS!A117</f>
        <v>02671812</v>
      </c>
      <c r="F120" s="4" t="str">
        <f>IF(D120="","",+[1]AcumSYS!$E117)</f>
        <v>PEON</v>
      </c>
      <c r="G120" s="4" t="str">
        <f>IF(D120="","",+[1]AcumSYS!$E117)</f>
        <v>PEON</v>
      </c>
      <c r="H120" s="4" t="str">
        <f>IF(D120="","",+[1]AcumSYS!$AS117)</f>
        <v>OPERACION</v>
      </c>
      <c r="I120" s="4" t="str">
        <f>IF(D120="","",+[1]AcumSYS!$B117)</f>
        <v>Hugo Ernesto</v>
      </c>
      <c r="J120" s="4" t="str">
        <f>IF(D120="","",+[1]AcumSYS!$C117)</f>
        <v>Corona</v>
      </c>
      <c r="K120" s="4" t="str">
        <f>IF(D120="","",+[1]AcumSYS!$D117)</f>
        <v>Corona</v>
      </c>
      <c r="L120" s="4" t="str">
        <f>IF(D120="","",IF([1]AcumSYS!$AQ117="F","Femenino","Masculino"))</f>
        <v>Masculino</v>
      </c>
      <c r="M120" s="4">
        <f>IF(D120="","",ROUND(SUM([1]AcumSYS!$F117:$AA117)/[1]AcumSYS!$C$2*28,2))</f>
        <v>9337.52</v>
      </c>
      <c r="N120" s="4" t="str">
        <f t="shared" si="3"/>
        <v>Pesos Mexicanos</v>
      </c>
      <c r="O120" s="4">
        <f>IF(D120="","",(ROUND(SUM([1]AcumSYS!$F117:$AA117)/[1]AcumSYS!$C$2*28,2))-(ROUND(SUM([1]AcumSYS!$AB117:$AJ117)/[1]AcumSYS!$C$2*28,2)))</f>
        <v>6562.92</v>
      </c>
      <c r="P120" s="4" t="str">
        <f t="shared" si="4"/>
        <v>Pesos Mexicanos</v>
      </c>
      <c r="Q120" s="4">
        <v>8</v>
      </c>
      <c r="R120" s="4"/>
      <c r="S120" s="4">
        <f>IF(D120="","",[1]AcumSYS!$A117*1)</f>
        <v>2671812</v>
      </c>
      <c r="T120" s="4" t="str">
        <f>IF(([1]AcumSYS!N117)=0,"",[1]AcumSYS!$A117*1)</f>
        <v/>
      </c>
      <c r="U120" s="4" t="str">
        <f>IF(D120="","",IF(([1]AcumSYS!W117)=0,"",[1]AcumSYS!$A117*1))</f>
        <v/>
      </c>
      <c r="V120" s="4" t="str">
        <f>IF(D120="","",IF(([1]AcumSYS!S117+[1]AcumSYS!T117)=0,"",[1]AcumSYS!$A117*1))</f>
        <v/>
      </c>
      <c r="W120" s="4"/>
      <c r="X120" s="4"/>
      <c r="Y120" s="4"/>
      <c r="Z120" s="4" t="str">
        <f>IF(D120="","",IF(([1]AcumSYS!O117)=0," ",[1]AcumSYS!$A117*1))</f>
        <v xml:space="preserve"> </v>
      </c>
      <c r="AA120" s="4"/>
      <c r="AB120" s="4">
        <f>IF(D120="","",IF(([1]AcumSYS!I117+[1]AcumSYS!J117+[1]AcumSYS!K117+[1]AcumSYS!L117+[1]AcumSYS!M117+[1]AcumSYS!P117+[1]AcumSYS!Q117+[1]AcumSYS!R117+[1]AcumSYS!U117+[1]AcumSYS!V117+[1]AcumSYS!X117+[1]AcumSYS!Y117+[1]AcumSYS!Z117+[1]AcumSYS!AA117)=0,"",[1]AcumSYS!$A117*1))</f>
        <v>2671812</v>
      </c>
      <c r="AC120" s="4"/>
      <c r="AD120" s="4" t="str">
        <f t="shared" si="5"/>
        <v>Recursos Humanos</v>
      </c>
      <c r="AE120" s="6">
        <v>44770</v>
      </c>
      <c r="AF120" s="6">
        <v>44770</v>
      </c>
      <c r="AG120" s="8" t="str">
        <f>IF(MID(E120,1,4)=MID(E119,1,4),"Modificacion en el trimestre",IF([1]AcumSYS!AP117=" "," ","Baja: " &amp;[1]AcumSYS!AP117))</f>
        <v xml:space="preserve"> </v>
      </c>
    </row>
    <row r="121" spans="1:33" x14ac:dyDescent="0.25">
      <c r="A121" s="4">
        <f>IF(D121= "", "",[1]AcumSYS!$B$2)</f>
        <v>2022</v>
      </c>
      <c r="B121" s="6">
        <f>IF(D121="","",+[1]AcumSYS!$D$2)</f>
        <v>44652</v>
      </c>
      <c r="C121" s="6">
        <f>IF(D121="","",+[1]AcumSYS!$E$2)</f>
        <v>44742</v>
      </c>
      <c r="D121" s="4" t="str">
        <f>IF([1]AcumSYS!$AR118="","",IF([1]AcumSYS!$AR118="s","Empleado","Personal de Confianza"))</f>
        <v>Empleado</v>
      </c>
      <c r="E121" s="7" t="str">
        <f>+[1]AcumSYS!A118</f>
        <v>02691812</v>
      </c>
      <c r="F121" s="4" t="str">
        <f>IF(D121="","",+[1]AcumSYS!$E118)</f>
        <v>PEON</v>
      </c>
      <c r="G121" s="4" t="str">
        <f>IF(D121="","",+[1]AcumSYS!$E118)</f>
        <v>PEON</v>
      </c>
      <c r="H121" s="4" t="str">
        <f>IF(D121="","",+[1]AcumSYS!$AS118)</f>
        <v>OPERACION</v>
      </c>
      <c r="I121" s="4" t="str">
        <f>IF(D121="","",+[1]AcumSYS!$B118)</f>
        <v>Juan Manuel</v>
      </c>
      <c r="J121" s="4" t="str">
        <f>IF(D121="","",+[1]AcumSYS!$C118)</f>
        <v>Garcia</v>
      </c>
      <c r="K121" s="4" t="str">
        <f>IF(D121="","",+[1]AcumSYS!$D118)</f>
        <v>Figueroa</v>
      </c>
      <c r="L121" s="4" t="str">
        <f>IF(D121="","",IF([1]AcumSYS!$AQ118="F","Femenino","Masculino"))</f>
        <v>Masculino</v>
      </c>
      <c r="M121" s="4">
        <f>IF(D121="","",ROUND(SUM([1]AcumSYS!$F118:$AA118)/[1]AcumSYS!$C$2*28,2))</f>
        <v>9249.36</v>
      </c>
      <c r="N121" s="4" t="str">
        <f t="shared" si="3"/>
        <v>Pesos Mexicanos</v>
      </c>
      <c r="O121" s="4">
        <f>IF(D121="","",(ROUND(SUM([1]AcumSYS!$F118:$AA118)/[1]AcumSYS!$C$2*28,2))-(ROUND(SUM([1]AcumSYS!$AB118:$AJ118)/[1]AcumSYS!$C$2*28,2)))</f>
        <v>7821.3600000000006</v>
      </c>
      <c r="P121" s="4" t="str">
        <f t="shared" si="4"/>
        <v>Pesos Mexicanos</v>
      </c>
      <c r="Q121" s="4">
        <v>8</v>
      </c>
      <c r="R121" s="4"/>
      <c r="S121" s="4">
        <f>IF(D121="","",[1]AcumSYS!$A118*1)</f>
        <v>2691812</v>
      </c>
      <c r="T121" s="4" t="str">
        <f>IF(([1]AcumSYS!N118)=0,"",[1]AcumSYS!$A118*1)</f>
        <v/>
      </c>
      <c r="U121" s="4" t="str">
        <f>IF(D121="","",IF(([1]AcumSYS!W118)=0,"",[1]AcumSYS!$A118*1))</f>
        <v/>
      </c>
      <c r="V121" s="4" t="str">
        <f>IF(D121="","",IF(([1]AcumSYS!S118+[1]AcumSYS!T118)=0,"",[1]AcumSYS!$A118*1))</f>
        <v/>
      </c>
      <c r="W121" s="4"/>
      <c r="X121" s="4"/>
      <c r="Y121" s="4"/>
      <c r="Z121" s="4" t="str">
        <f>IF(D121="","",IF(([1]AcumSYS!O118)=0," ",[1]AcumSYS!$A118*1))</f>
        <v xml:space="preserve"> </v>
      </c>
      <c r="AA121" s="4"/>
      <c r="AB121" s="4">
        <f>IF(D121="","",IF(([1]AcumSYS!I118+[1]AcumSYS!J118+[1]AcumSYS!K118+[1]AcumSYS!L118+[1]AcumSYS!M118+[1]AcumSYS!P118+[1]AcumSYS!Q118+[1]AcumSYS!R118+[1]AcumSYS!U118+[1]AcumSYS!V118+[1]AcumSYS!X118+[1]AcumSYS!Y118+[1]AcumSYS!Z118+[1]AcumSYS!AA118)=0,"",[1]AcumSYS!$A118*1))</f>
        <v>2691812</v>
      </c>
      <c r="AC121" s="4"/>
      <c r="AD121" s="4" t="str">
        <f t="shared" si="5"/>
        <v>Recursos Humanos</v>
      </c>
      <c r="AE121" s="6">
        <v>44770</v>
      </c>
      <c r="AF121" s="6">
        <v>44770</v>
      </c>
      <c r="AG121" s="8" t="str">
        <f>IF(MID(E121,1,4)=MID(E120,1,4),"Modificacion en el trimestre",IF([1]AcumSYS!AP118=" "," ","Baja: " &amp;[1]AcumSYS!AP118))</f>
        <v xml:space="preserve"> </v>
      </c>
    </row>
    <row r="122" spans="1:33" x14ac:dyDescent="0.25">
      <c r="A122" s="4">
        <f>IF(D122= "", "",[1]AcumSYS!$B$2)</f>
        <v>2022</v>
      </c>
      <c r="B122" s="6">
        <f>IF(D122="","",+[1]AcumSYS!$D$2)</f>
        <v>44652</v>
      </c>
      <c r="C122" s="6">
        <f>IF(D122="","",+[1]AcumSYS!$E$2)</f>
        <v>44742</v>
      </c>
      <c r="D122" s="4" t="str">
        <f>IF([1]AcumSYS!$AR119="","",IF([1]AcumSYS!$AR119="s","Empleado","Personal de Confianza"))</f>
        <v>Empleado</v>
      </c>
      <c r="E122" s="7" t="str">
        <f>+[1]AcumSYS!A119</f>
        <v>02701812</v>
      </c>
      <c r="F122" s="4" t="str">
        <f>IF(D122="","",+[1]AcumSYS!$E119)</f>
        <v>PEON</v>
      </c>
      <c r="G122" s="4" t="str">
        <f>IF(D122="","",+[1]AcumSYS!$E119)</f>
        <v>PEON</v>
      </c>
      <c r="H122" s="4" t="str">
        <f>IF(D122="","",+[1]AcumSYS!$AS119)</f>
        <v>OPERACION</v>
      </c>
      <c r="I122" s="4" t="str">
        <f>IF(D122="","",+[1]AcumSYS!$B119)</f>
        <v>Daniel Guadalupe</v>
      </c>
      <c r="J122" s="4" t="str">
        <f>IF(D122="","",+[1]AcumSYS!$C119)</f>
        <v>Parra</v>
      </c>
      <c r="K122" s="4" t="str">
        <f>IF(D122="","",+[1]AcumSYS!$D119)</f>
        <v>Vizcarra</v>
      </c>
      <c r="L122" s="4" t="str">
        <f>IF(D122="","",IF([1]AcumSYS!$AQ119="F","Femenino","Masculino"))</f>
        <v>Masculino</v>
      </c>
      <c r="M122" s="4">
        <f>IF(D122="","",ROUND(SUM([1]AcumSYS!$F119:$AA119)/[1]AcumSYS!$C$2*28,2))</f>
        <v>9655.52</v>
      </c>
      <c r="N122" s="4" t="str">
        <f t="shared" si="3"/>
        <v>Pesos Mexicanos</v>
      </c>
      <c r="O122" s="4">
        <f>IF(D122="","",(ROUND(SUM([1]AcumSYS!$F119:$AA119)/[1]AcumSYS!$C$2*28,2))-(ROUND(SUM([1]AcumSYS!$AB119:$AJ119)/[1]AcumSYS!$C$2*28,2)))</f>
        <v>8184.0700000000006</v>
      </c>
      <c r="P122" s="4" t="str">
        <f t="shared" si="4"/>
        <v>Pesos Mexicanos</v>
      </c>
      <c r="Q122" s="4">
        <v>8</v>
      </c>
      <c r="R122" s="4"/>
      <c r="S122" s="4">
        <f>IF(D122="","",[1]AcumSYS!$A119*1)</f>
        <v>2701812</v>
      </c>
      <c r="T122" s="4" t="str">
        <f>IF(([1]AcumSYS!N119)=0,"",[1]AcumSYS!$A119*1)</f>
        <v/>
      </c>
      <c r="U122" s="4" t="str">
        <f>IF(D122="","",IF(([1]AcumSYS!W119)=0,"",[1]AcumSYS!$A119*1))</f>
        <v/>
      </c>
      <c r="V122" s="4" t="str">
        <f>IF(D122="","",IF(([1]AcumSYS!S119+[1]AcumSYS!T119)=0,"",[1]AcumSYS!$A119*1))</f>
        <v/>
      </c>
      <c r="W122" s="4"/>
      <c r="X122" s="4"/>
      <c r="Y122" s="4"/>
      <c r="Z122" s="4" t="str">
        <f>IF(D122="","",IF(([1]AcumSYS!O119)=0," ",[1]AcumSYS!$A119*1))</f>
        <v xml:space="preserve"> </v>
      </c>
      <c r="AA122" s="4"/>
      <c r="AB122" s="4">
        <f>IF(D122="","",IF(([1]AcumSYS!I119+[1]AcumSYS!J119+[1]AcumSYS!K119+[1]AcumSYS!L119+[1]AcumSYS!M119+[1]AcumSYS!P119+[1]AcumSYS!Q119+[1]AcumSYS!R119+[1]AcumSYS!U119+[1]AcumSYS!V119+[1]AcumSYS!X119+[1]AcumSYS!Y119+[1]AcumSYS!Z119+[1]AcumSYS!AA119)=0,"",[1]AcumSYS!$A119*1))</f>
        <v>2701812</v>
      </c>
      <c r="AC122" s="4"/>
      <c r="AD122" s="4" t="str">
        <f t="shared" si="5"/>
        <v>Recursos Humanos</v>
      </c>
      <c r="AE122" s="6">
        <v>44770</v>
      </c>
      <c r="AF122" s="6">
        <v>44770</v>
      </c>
      <c r="AG122" s="8" t="str">
        <f>IF(MID(E122,1,4)=MID(E121,1,4),"Modificacion en el trimestre",IF([1]AcumSYS!AP119=" "," ","Baja: " &amp;[1]AcumSYS!AP119))</f>
        <v xml:space="preserve"> </v>
      </c>
    </row>
    <row r="123" spans="1:33" x14ac:dyDescent="0.25">
      <c r="A123" s="4">
        <f>IF(D123= "", "",[1]AcumSYS!$B$2)</f>
        <v>2022</v>
      </c>
      <c r="B123" s="6">
        <f>IF(D123="","",+[1]AcumSYS!$D$2)</f>
        <v>44652</v>
      </c>
      <c r="C123" s="6">
        <f>IF(D123="","",+[1]AcumSYS!$E$2)</f>
        <v>44742</v>
      </c>
      <c r="D123" s="4" t="str">
        <f>IF([1]AcumSYS!$AR120="","",IF([1]AcumSYS!$AR120="s","Empleado","Personal de Confianza"))</f>
        <v>Empleado</v>
      </c>
      <c r="E123" s="7" t="str">
        <f>+[1]AcumSYS!A120</f>
        <v>02711812</v>
      </c>
      <c r="F123" s="4" t="str">
        <f>IF(D123="","",+[1]AcumSYS!$E120)</f>
        <v>PEON</v>
      </c>
      <c r="G123" s="4" t="str">
        <f>IF(D123="","",+[1]AcumSYS!$E120)</f>
        <v>PEON</v>
      </c>
      <c r="H123" s="4" t="str">
        <f>IF(D123="","",+[1]AcumSYS!$AS120)</f>
        <v>OPERACION</v>
      </c>
      <c r="I123" s="4" t="str">
        <f>IF(D123="","",+[1]AcumSYS!$B120)</f>
        <v>Jesus Tadeo</v>
      </c>
      <c r="J123" s="4" t="str">
        <f>IF(D123="","",+[1]AcumSYS!$C120)</f>
        <v>Lopez</v>
      </c>
      <c r="K123" s="4" t="str">
        <f>IF(D123="","",+[1]AcumSYS!$D120)</f>
        <v>Lopez</v>
      </c>
      <c r="L123" s="4" t="str">
        <f>IF(D123="","",IF([1]AcumSYS!$AQ120="F","Femenino","Masculino"))</f>
        <v>Masculino</v>
      </c>
      <c r="M123" s="4">
        <f>IF(D123="","",ROUND(SUM([1]AcumSYS!$F120:$AA120)/[1]AcumSYS!$C$2*28,2))</f>
        <v>9985.08</v>
      </c>
      <c r="N123" s="4" t="str">
        <f t="shared" si="3"/>
        <v>Pesos Mexicanos</v>
      </c>
      <c r="O123" s="4">
        <f>IF(D123="","",(ROUND(SUM([1]AcumSYS!$F120:$AA120)/[1]AcumSYS!$C$2*28,2))-(ROUND(SUM([1]AcumSYS!$AB120:$AJ120)/[1]AcumSYS!$C$2*28,2)))</f>
        <v>5015.8599999999997</v>
      </c>
      <c r="P123" s="4" t="str">
        <f t="shared" si="4"/>
        <v>Pesos Mexicanos</v>
      </c>
      <c r="Q123" s="4">
        <v>8</v>
      </c>
      <c r="R123" s="4"/>
      <c r="S123" s="4">
        <f>IF(D123="","",[1]AcumSYS!$A120*1)</f>
        <v>2711812</v>
      </c>
      <c r="T123" s="4" t="str">
        <f>IF(([1]AcumSYS!N120)=0,"",[1]AcumSYS!$A120*1)</f>
        <v/>
      </c>
      <c r="U123" s="4" t="str">
        <f>IF(D123="","",IF(([1]AcumSYS!W120)=0,"",[1]AcumSYS!$A120*1))</f>
        <v/>
      </c>
      <c r="V123" s="4" t="str">
        <f>IF(D123="","",IF(([1]AcumSYS!S120+[1]AcumSYS!T120)=0,"",[1]AcumSYS!$A120*1))</f>
        <v/>
      </c>
      <c r="W123" s="4"/>
      <c r="X123" s="4"/>
      <c r="Y123" s="4"/>
      <c r="Z123" s="4" t="str">
        <f>IF(D123="","",IF(([1]AcumSYS!O120)=0," ",[1]AcumSYS!$A120*1))</f>
        <v xml:space="preserve"> </v>
      </c>
      <c r="AA123" s="4"/>
      <c r="AB123" s="4">
        <f>IF(D123="","",IF(([1]AcumSYS!I120+[1]AcumSYS!J120+[1]AcumSYS!K120+[1]AcumSYS!L120+[1]AcumSYS!M120+[1]AcumSYS!P120+[1]AcumSYS!Q120+[1]AcumSYS!R120+[1]AcumSYS!U120+[1]AcumSYS!V120+[1]AcumSYS!X120+[1]AcumSYS!Y120+[1]AcumSYS!Z120+[1]AcumSYS!AA120)=0,"",[1]AcumSYS!$A120*1))</f>
        <v>2711812</v>
      </c>
      <c r="AC123" s="4"/>
      <c r="AD123" s="4" t="str">
        <f t="shared" si="5"/>
        <v>Recursos Humanos</v>
      </c>
      <c r="AE123" s="6">
        <v>44770</v>
      </c>
      <c r="AF123" s="6">
        <v>44770</v>
      </c>
      <c r="AG123" s="8" t="str">
        <f>IF(MID(E123,1,4)=MID(E122,1,4),"Modificacion en el trimestre",IF([1]AcumSYS!AP120=" "," ","Baja: " &amp;[1]AcumSYS!AP120))</f>
        <v xml:space="preserve"> </v>
      </c>
    </row>
    <row r="124" spans="1:33" x14ac:dyDescent="0.25">
      <c r="A124" s="4">
        <f>IF(D124= "", "",[1]AcumSYS!$B$2)</f>
        <v>2022</v>
      </c>
      <c r="B124" s="6">
        <f>IF(D124="","",+[1]AcumSYS!$D$2)</f>
        <v>44652</v>
      </c>
      <c r="C124" s="6">
        <f>IF(D124="","",+[1]AcumSYS!$E$2)</f>
        <v>44742</v>
      </c>
      <c r="D124" s="4" t="str">
        <f>IF([1]AcumSYS!$AR121="","",IF([1]AcumSYS!$AR121="s","Empleado","Personal de Confianza"))</f>
        <v>Empleado</v>
      </c>
      <c r="E124" s="7" t="str">
        <f>+[1]AcumSYS!A121</f>
        <v>02721812</v>
      </c>
      <c r="F124" s="4" t="str">
        <f>IF(D124="","",+[1]AcumSYS!$E121)</f>
        <v>PEON</v>
      </c>
      <c r="G124" s="4" t="str">
        <f>IF(D124="","",+[1]AcumSYS!$E121)</f>
        <v>PEON</v>
      </c>
      <c r="H124" s="4" t="str">
        <f>IF(D124="","",+[1]AcumSYS!$AS121)</f>
        <v>OPERACION</v>
      </c>
      <c r="I124" s="4" t="str">
        <f>IF(D124="","",+[1]AcumSYS!$B121)</f>
        <v>Julio Cesar</v>
      </c>
      <c r="J124" s="4" t="str">
        <f>IF(D124="","",+[1]AcumSYS!$C121)</f>
        <v>Martinez</v>
      </c>
      <c r="K124" s="4" t="str">
        <f>IF(D124="","",+[1]AcumSYS!$D121)</f>
        <v>Ozuna</v>
      </c>
      <c r="L124" s="4" t="str">
        <f>IF(D124="","",IF([1]AcumSYS!$AQ121="F","Femenino","Masculino"))</f>
        <v>Masculino</v>
      </c>
      <c r="M124" s="4">
        <f>IF(D124="","",ROUND(SUM([1]AcumSYS!$F121:$AA121)/[1]AcumSYS!$C$2*28,2))</f>
        <v>9600.6</v>
      </c>
      <c r="N124" s="4" t="str">
        <f t="shared" si="3"/>
        <v>Pesos Mexicanos</v>
      </c>
      <c r="O124" s="4">
        <f>IF(D124="","",(ROUND(SUM([1]AcumSYS!$F121:$AA121)/[1]AcumSYS!$C$2*28,2))-(ROUND(SUM([1]AcumSYS!$AB121:$AJ121)/[1]AcumSYS!$C$2*28,2)))</f>
        <v>5381.6500000000005</v>
      </c>
      <c r="P124" s="4" t="str">
        <f t="shared" si="4"/>
        <v>Pesos Mexicanos</v>
      </c>
      <c r="Q124" s="4">
        <v>8</v>
      </c>
      <c r="R124" s="4"/>
      <c r="S124" s="4">
        <f>IF(D124="","",[1]AcumSYS!$A121*1)</f>
        <v>2721812</v>
      </c>
      <c r="T124" s="4" t="str">
        <f>IF(([1]AcumSYS!N121)=0,"",[1]AcumSYS!$A121*1)</f>
        <v/>
      </c>
      <c r="U124" s="4" t="str">
        <f>IF(D124="","",IF(([1]AcumSYS!W121)=0,"",[1]AcumSYS!$A121*1))</f>
        <v/>
      </c>
      <c r="V124" s="4" t="str">
        <f>IF(D124="","",IF(([1]AcumSYS!S121+[1]AcumSYS!T121)=0,"",[1]AcumSYS!$A121*1))</f>
        <v/>
      </c>
      <c r="W124" s="4"/>
      <c r="X124" s="4"/>
      <c r="Y124" s="4"/>
      <c r="Z124" s="4" t="str">
        <f>IF(D124="","",IF(([1]AcumSYS!O121)=0," ",[1]AcumSYS!$A121*1))</f>
        <v xml:space="preserve"> </v>
      </c>
      <c r="AA124" s="4"/>
      <c r="AB124" s="4">
        <f>IF(D124="","",IF(([1]AcumSYS!I121+[1]AcumSYS!J121+[1]AcumSYS!K121+[1]AcumSYS!L121+[1]AcumSYS!M121+[1]AcumSYS!P121+[1]AcumSYS!Q121+[1]AcumSYS!R121+[1]AcumSYS!U121+[1]AcumSYS!V121+[1]AcumSYS!X121+[1]AcumSYS!Y121+[1]AcumSYS!Z121+[1]AcumSYS!AA121)=0,"",[1]AcumSYS!$A121*1))</f>
        <v>2721812</v>
      </c>
      <c r="AC124" s="4"/>
      <c r="AD124" s="4" t="str">
        <f t="shared" si="5"/>
        <v>Recursos Humanos</v>
      </c>
      <c r="AE124" s="6">
        <v>44770</v>
      </c>
      <c r="AF124" s="6">
        <v>44770</v>
      </c>
      <c r="AG124" s="8" t="str">
        <f>IF(MID(E124,1,4)=MID(E123,1,4),"Modificacion en el trimestre",IF([1]AcumSYS!AP121=" "," ","Baja: " &amp;[1]AcumSYS!AP121))</f>
        <v xml:space="preserve"> </v>
      </c>
    </row>
    <row r="125" spans="1:33" x14ac:dyDescent="0.25">
      <c r="A125" s="4">
        <f>IF(D125= "", "",[1]AcumSYS!$B$2)</f>
        <v>2022</v>
      </c>
      <c r="B125" s="6">
        <f>IF(D125="","",+[1]AcumSYS!$D$2)</f>
        <v>44652</v>
      </c>
      <c r="C125" s="6">
        <f>IF(D125="","",+[1]AcumSYS!$E$2)</f>
        <v>44742</v>
      </c>
      <c r="D125" s="4" t="s">
        <v>90</v>
      </c>
      <c r="E125" s="7" t="str">
        <f>+[1]AcumSYS!A122</f>
        <v>0273145</v>
      </c>
      <c r="F125" s="4" t="str">
        <f>IF(D125="","",+[1]AcumSYS!$E122)</f>
        <v>INSPECTOR DE SERVICIO</v>
      </c>
      <c r="G125" s="4" t="str">
        <f>IF(D125="","",+[1]AcumSYS!$E122)</f>
        <v>INSPECTOR DE SERVICIO</v>
      </c>
      <c r="H125" s="4" t="str">
        <f>IF(D125="","",+[1]AcumSYS!$AS122)</f>
        <v>COMERCIAL</v>
      </c>
      <c r="I125" s="4" t="str">
        <f>IF(D125="","",+[1]AcumSYS!$B122)</f>
        <v>Gilberto Alan</v>
      </c>
      <c r="J125" s="4" t="str">
        <f>IF(D125="","",+[1]AcumSYS!$C122)</f>
        <v>Villa</v>
      </c>
      <c r="K125" s="4" t="str">
        <f>IF(D125="","",+[1]AcumSYS!$D122)</f>
        <v>Bracamonte</v>
      </c>
      <c r="L125" s="4" t="str">
        <f>IF(D125="","",IF([1]AcumSYS!$AQ122="F","Femenino","Masculino"))</f>
        <v>Masculino</v>
      </c>
      <c r="M125" s="4">
        <f>IF(D125="","",ROUND(SUM([1]AcumSYS!$F122:$AA122)/[1]AcumSYS!$C$2*28,2))</f>
        <v>15015.48</v>
      </c>
      <c r="N125" s="4" t="str">
        <f t="shared" si="3"/>
        <v>Pesos Mexicanos</v>
      </c>
      <c r="O125" s="4">
        <f>IF(D125="","",(ROUND(SUM([1]AcumSYS!$F122:$AA122)/[1]AcumSYS!$C$2*28,2))-(ROUND(SUM([1]AcumSYS!$AB122:$AJ122)/[1]AcumSYS!$C$2*28,2)))</f>
        <v>12376.3</v>
      </c>
      <c r="P125" s="4" t="str">
        <f t="shared" si="4"/>
        <v>Pesos Mexicanos</v>
      </c>
      <c r="Q125" s="4">
        <v>8</v>
      </c>
      <c r="R125" s="4"/>
      <c r="S125" s="4">
        <f>IF(D125="","",[1]AcumSYS!$A122*1)</f>
        <v>273145</v>
      </c>
      <c r="T125" s="4" t="str">
        <f>IF(([1]AcumSYS!N122)=0,"",[1]AcumSYS!$A122*1)</f>
        <v/>
      </c>
      <c r="U125" s="4" t="str">
        <f>IF(D125="","",IF(([1]AcumSYS!W122)=0,"",[1]AcumSYS!$A122*1))</f>
        <v/>
      </c>
      <c r="V125" s="4" t="str">
        <f>IF(D125="","",IF(([1]AcumSYS!S122+[1]AcumSYS!T122)=0,"",[1]AcumSYS!$A122*1))</f>
        <v/>
      </c>
      <c r="W125" s="4"/>
      <c r="X125" s="4"/>
      <c r="Y125" s="4"/>
      <c r="Z125" s="4" t="str">
        <f>IF(D125="","",IF(([1]AcumSYS!O122)=0," ",[1]AcumSYS!$A122*1))</f>
        <v xml:space="preserve"> </v>
      </c>
      <c r="AA125" s="4"/>
      <c r="AB125" s="4" t="str">
        <f>IF(D125="","",IF(([1]AcumSYS!I122+[1]AcumSYS!J122+[1]AcumSYS!K122+[1]AcumSYS!L122+[1]AcumSYS!M122+[1]AcumSYS!P122+[1]AcumSYS!Q122+[1]AcumSYS!R122+[1]AcumSYS!U122+[1]AcumSYS!V122+[1]AcumSYS!X122+[1]AcumSYS!Y122+[1]AcumSYS!Z122+[1]AcumSYS!AA122)=0,"",[1]AcumSYS!$A122*1))</f>
        <v/>
      </c>
      <c r="AC125" s="4"/>
      <c r="AD125" s="4" t="str">
        <f t="shared" si="5"/>
        <v>Recursos Humanos</v>
      </c>
      <c r="AE125" s="6">
        <v>44770</v>
      </c>
      <c r="AF125" s="6">
        <v>44770</v>
      </c>
      <c r="AG125" s="8" t="str">
        <f>IF(MID(E125,1,4)=MID(E124,1,4),"Modificacion en el trimestre",IF([1]AcumSYS!AP122=" "," ","Baja: " &amp;[1]AcumSYS!AP122))</f>
        <v xml:space="preserve"> </v>
      </c>
    </row>
    <row r="126" spans="1:33" x14ac:dyDescent="0.25">
      <c r="A126" s="4">
        <f>IF(D126= "", "",[1]AcumSYS!$B$2)</f>
        <v>2022</v>
      </c>
      <c r="B126" s="6">
        <f>IF(D126="","",+[1]AcumSYS!$D$2)</f>
        <v>44652</v>
      </c>
      <c r="C126" s="6">
        <f>IF(D126="","",+[1]AcumSYS!$E$2)</f>
        <v>44742</v>
      </c>
      <c r="D126" s="4" t="str">
        <f>IF([1]AcumSYS!$AR123="","",IF([1]AcumSYS!$AR123="s","Empleado","Personal de Confianza"))</f>
        <v>Empleado</v>
      </c>
      <c r="E126" s="7" t="str">
        <f>+[1]AcumSYS!A123</f>
        <v>02741812</v>
      </c>
      <c r="F126" s="4" t="str">
        <f>IF(D126="","",+[1]AcumSYS!$E123)</f>
        <v>PEON</v>
      </c>
      <c r="G126" s="4" t="str">
        <f>IF(D126="","",+[1]AcumSYS!$E123)</f>
        <v>PEON</v>
      </c>
      <c r="H126" s="4" t="str">
        <f>IF(D126="","",+[1]AcumSYS!$AS123)</f>
        <v>OPERACION</v>
      </c>
      <c r="I126" s="4" t="str">
        <f>IF(D126="","",+[1]AcumSYS!$B123)</f>
        <v>Jesus Ernesto</v>
      </c>
      <c r="J126" s="4" t="str">
        <f>IF(D126="","",+[1]AcumSYS!$C123)</f>
        <v>Campos</v>
      </c>
      <c r="K126" s="4" t="str">
        <f>IF(D126="","",+[1]AcumSYS!$D123)</f>
        <v>Bracamonte</v>
      </c>
      <c r="L126" s="4" t="str">
        <f>IF(D126="","",IF([1]AcumSYS!$AQ123="F","Femenino","Masculino"))</f>
        <v>Masculino</v>
      </c>
      <c r="M126" s="4">
        <f>IF(D126="","",ROUND(SUM([1]AcumSYS!$F123:$AA123)/[1]AcumSYS!$C$2*28,2))</f>
        <v>9512.44</v>
      </c>
      <c r="N126" s="4" t="str">
        <f t="shared" si="3"/>
        <v>Pesos Mexicanos</v>
      </c>
      <c r="O126" s="4">
        <f>IF(D126="","",(ROUND(SUM([1]AcumSYS!$F123:$AA123)/[1]AcumSYS!$C$2*28,2))-(ROUND(SUM([1]AcumSYS!$AB123:$AJ123)/[1]AcumSYS!$C$2*28,2)))</f>
        <v>4897.3</v>
      </c>
      <c r="P126" s="4" t="str">
        <f t="shared" si="4"/>
        <v>Pesos Mexicanos</v>
      </c>
      <c r="Q126" s="4">
        <v>8</v>
      </c>
      <c r="R126" s="4"/>
      <c r="S126" s="4">
        <f>IF(D126="","",[1]AcumSYS!$A123*1)</f>
        <v>2741812</v>
      </c>
      <c r="T126" s="4" t="str">
        <f>IF(([1]AcumSYS!N123)=0,"",[1]AcumSYS!$A123*1)</f>
        <v/>
      </c>
      <c r="U126" s="4" t="str">
        <f>IF(D126="","",IF(([1]AcumSYS!W123)=0,"",[1]AcumSYS!$A123*1))</f>
        <v/>
      </c>
      <c r="V126" s="4" t="str">
        <f>IF(D126="","",IF(([1]AcumSYS!S123+[1]AcumSYS!T123)=0,"",[1]AcumSYS!$A123*1))</f>
        <v/>
      </c>
      <c r="W126" s="4"/>
      <c r="X126" s="4"/>
      <c r="Y126" s="4"/>
      <c r="Z126" s="4" t="str">
        <f>IF(D126="","",IF(([1]AcumSYS!O123)=0," ",[1]AcumSYS!$A123*1))</f>
        <v xml:space="preserve"> </v>
      </c>
      <c r="AA126" s="4"/>
      <c r="AB126" s="4">
        <f>IF(D126="","",IF(([1]AcumSYS!I123+[1]AcumSYS!J123+[1]AcumSYS!K123+[1]AcumSYS!L123+[1]AcumSYS!M123+[1]AcumSYS!P123+[1]AcumSYS!Q123+[1]AcumSYS!R123+[1]AcumSYS!U123+[1]AcumSYS!V123+[1]AcumSYS!X123+[1]AcumSYS!Y123+[1]AcumSYS!Z123+[1]AcumSYS!AA123)=0,"",[1]AcumSYS!$A123*1))</f>
        <v>2741812</v>
      </c>
      <c r="AC126" s="4"/>
      <c r="AD126" s="4" t="str">
        <f t="shared" si="5"/>
        <v>Recursos Humanos</v>
      </c>
      <c r="AE126" s="6">
        <v>44770</v>
      </c>
      <c r="AF126" s="6">
        <v>44770</v>
      </c>
      <c r="AG126" s="8" t="str">
        <f>IF(MID(E126,1,4)=MID(E125,1,4),"Modificacion en el trimestre",IF([1]AcumSYS!AP123=" "," ","Baja: " &amp;[1]AcumSYS!AP123))</f>
        <v xml:space="preserve"> </v>
      </c>
    </row>
    <row r="127" spans="1:33" x14ac:dyDescent="0.25">
      <c r="A127" s="4">
        <f>IF(D127= "", "",[1]AcumSYS!$B$2)</f>
        <v>2022</v>
      </c>
      <c r="B127" s="6">
        <f>IF(D127="","",+[1]AcumSYS!$D$2)</f>
        <v>44652</v>
      </c>
      <c r="C127" s="6">
        <f>IF(D127="","",+[1]AcumSYS!$E$2)</f>
        <v>44742</v>
      </c>
      <c r="D127" s="4" t="s">
        <v>90</v>
      </c>
      <c r="E127" s="7" t="str">
        <f>+[1]AcumSYS!A124</f>
        <v>02758141</v>
      </c>
      <c r="F127" s="4" t="str">
        <f>IF(D127="","",+[1]AcumSYS!$E124)</f>
        <v>ASESOR DE OPERACIONES</v>
      </c>
      <c r="G127" s="4" t="str">
        <f>IF(D127="","",+[1]AcumSYS!$E124)</f>
        <v>ASESOR DE OPERACIONES</v>
      </c>
      <c r="H127" s="4" t="str">
        <f>IF(D127="","",+[1]AcumSYS!$AS124)</f>
        <v>OPERACION</v>
      </c>
      <c r="I127" s="4" t="str">
        <f>IF(D127="","",+[1]AcumSYS!$B124)</f>
        <v>Francisco Javier</v>
      </c>
      <c r="J127" s="4" t="str">
        <f>IF(D127="","",+[1]AcumSYS!$C124)</f>
        <v>Badillo</v>
      </c>
      <c r="K127" s="4" t="str">
        <f>IF(D127="","",+[1]AcumSYS!$D124)</f>
        <v>Atondo</v>
      </c>
      <c r="L127" s="4" t="str">
        <f>IF(D127="","",IF([1]AcumSYS!$AQ124="F","Femenino","Masculino"))</f>
        <v>Masculino</v>
      </c>
      <c r="M127" s="4">
        <f>IF(D127="","",ROUND(SUM([1]AcumSYS!$F124:$AA124)/[1]AcumSYS!$C$2*28,2))</f>
        <v>33979.120000000003</v>
      </c>
      <c r="N127" s="4" t="str">
        <f t="shared" si="3"/>
        <v>Pesos Mexicanos</v>
      </c>
      <c r="O127" s="4">
        <f>IF(D127="","",(ROUND(SUM([1]AcumSYS!$F124:$AA124)/[1]AcumSYS!$C$2*28,2))-(ROUND(SUM([1]AcumSYS!$AB124:$AJ124)/[1]AcumSYS!$C$2*28,2)))</f>
        <v>22485.22</v>
      </c>
      <c r="P127" s="4" t="str">
        <f t="shared" si="4"/>
        <v>Pesos Mexicanos</v>
      </c>
      <c r="Q127" s="4">
        <v>8</v>
      </c>
      <c r="R127" s="4"/>
      <c r="S127" s="4">
        <f>IF(D127="","",[1]AcumSYS!$A124*1)</f>
        <v>2758141</v>
      </c>
      <c r="T127" s="4" t="str">
        <f>IF(([1]AcumSYS!N124)=0,"",[1]AcumSYS!$A124*1)</f>
        <v/>
      </c>
      <c r="U127" s="4" t="str">
        <f>IF(D127="","",IF(([1]AcumSYS!W124)=0,"",[1]AcumSYS!$A124*1))</f>
        <v/>
      </c>
      <c r="V127" s="4" t="str">
        <f>IF(D127="","",IF(([1]AcumSYS!S124+[1]AcumSYS!T124)=0,"",[1]AcumSYS!$A124*1))</f>
        <v/>
      </c>
      <c r="W127" s="4"/>
      <c r="X127" s="4"/>
      <c r="Y127" s="4"/>
      <c r="Z127" s="4" t="str">
        <f>IF(D127="","",IF(([1]AcumSYS!O124)=0," ",[1]AcumSYS!$A124*1))</f>
        <v xml:space="preserve"> </v>
      </c>
      <c r="AA127" s="4"/>
      <c r="AB127" s="4" t="str">
        <f>IF(D127="","",IF(([1]AcumSYS!I124+[1]AcumSYS!J124+[1]AcumSYS!K124+[1]AcumSYS!L124+[1]AcumSYS!M124+[1]AcumSYS!P124+[1]AcumSYS!Q124+[1]AcumSYS!R124+[1]AcumSYS!U124+[1]AcumSYS!V124+[1]AcumSYS!X124+[1]AcumSYS!Y124+[1]AcumSYS!Z124+[1]AcumSYS!AA124)=0,"",[1]AcumSYS!$A124*1))</f>
        <v/>
      </c>
      <c r="AC127" s="4"/>
      <c r="AD127" s="4" t="str">
        <f t="shared" si="5"/>
        <v>Recursos Humanos</v>
      </c>
      <c r="AE127" s="6">
        <v>44770</v>
      </c>
      <c r="AF127" s="6">
        <v>44770</v>
      </c>
      <c r="AG127" s="8" t="str">
        <f>IF(MID(E127,1,4)=MID(E126,1,4),"Modificacion en el trimestre",IF([1]AcumSYS!AP124=" "," ","Baja: " &amp;[1]AcumSYS!AP124))</f>
        <v xml:space="preserve"> </v>
      </c>
    </row>
    <row r="128" spans="1:33" x14ac:dyDescent="0.25">
      <c r="A128" s="4">
        <f>IF(D128= "", "",[1]AcumSYS!$B$2)</f>
        <v>2022</v>
      </c>
      <c r="B128" s="6">
        <f>IF(D128="","",+[1]AcumSYS!$D$2)</f>
        <v>44652</v>
      </c>
      <c r="C128" s="6">
        <f>IF(D128="","",+[1]AcumSYS!$E$2)</f>
        <v>44742</v>
      </c>
      <c r="D128" s="4" t="s">
        <v>90</v>
      </c>
      <c r="E128" s="7" t="str">
        <f>+[1]AcumSYS!A125</f>
        <v>0276187</v>
      </c>
      <c r="F128" s="4" t="str">
        <f>IF(D128="","",+[1]AcumSYS!$E125)</f>
        <v>SUPERVISOR DE TALLER</v>
      </c>
      <c r="G128" s="4" t="str">
        <f>IF(D128="","",+[1]AcumSYS!$E125)</f>
        <v>SUPERVISOR DE TALLER</v>
      </c>
      <c r="H128" s="4" t="str">
        <f>IF(D128="","",+[1]AcumSYS!$AS125)</f>
        <v>OPERACION</v>
      </c>
      <c r="I128" s="4" t="str">
        <f>IF(D128="","",+[1]AcumSYS!$B125)</f>
        <v>Ruben</v>
      </c>
      <c r="J128" s="4" t="str">
        <f>IF(D128="","",+[1]AcumSYS!$C125)</f>
        <v>Garcia</v>
      </c>
      <c r="K128" s="4" t="str">
        <f>IF(D128="","",+[1]AcumSYS!$D125)</f>
        <v>Navarro</v>
      </c>
      <c r="L128" s="4" t="str">
        <f>IF(D128="","",IF([1]AcumSYS!$AQ125="F","Femenino","Masculino"))</f>
        <v>Masculino</v>
      </c>
      <c r="M128" s="4">
        <f>IF(D128="","",ROUND(SUM([1]AcumSYS!$F125:$AA125)/[1]AcumSYS!$C$2*28,2))</f>
        <v>18894.09</v>
      </c>
      <c r="N128" s="4" t="str">
        <f t="shared" si="3"/>
        <v>Pesos Mexicanos</v>
      </c>
      <c r="O128" s="4">
        <f>IF(D128="","",(ROUND(SUM([1]AcumSYS!$F125:$AA125)/[1]AcumSYS!$C$2*28,2))-(ROUND(SUM([1]AcumSYS!$AB125:$AJ125)/[1]AcumSYS!$C$2*28,2)))</f>
        <v>16178.34</v>
      </c>
      <c r="P128" s="4" t="str">
        <f t="shared" si="4"/>
        <v>Pesos Mexicanos</v>
      </c>
      <c r="Q128" s="4">
        <v>8</v>
      </c>
      <c r="R128" s="4"/>
      <c r="S128" s="4">
        <f>IF(D128="","",[1]AcumSYS!$A125*1)</f>
        <v>276187</v>
      </c>
      <c r="T128" s="4" t="str">
        <f>IF(([1]AcumSYS!N125)=0,"",[1]AcumSYS!$A125*1)</f>
        <v/>
      </c>
      <c r="U128" s="4" t="str">
        <f>IF(D128="","",IF(([1]AcumSYS!W125)=0,"",[1]AcumSYS!$A125*1))</f>
        <v/>
      </c>
      <c r="V128" s="4" t="str">
        <f>IF(D128="","",IF(([1]AcumSYS!S125+[1]AcumSYS!T125)=0,"",[1]AcumSYS!$A125*1))</f>
        <v/>
      </c>
      <c r="W128" s="4"/>
      <c r="X128" s="4"/>
      <c r="Y128" s="4"/>
      <c r="Z128" s="4" t="str">
        <f>IF(D128="","",IF(([1]AcumSYS!O125)=0," ",[1]AcumSYS!$A125*1))</f>
        <v xml:space="preserve"> </v>
      </c>
      <c r="AA128" s="4"/>
      <c r="AB128" s="4">
        <f>IF(D128="","",IF(([1]AcumSYS!I125+[1]AcumSYS!J125+[1]AcumSYS!K125+[1]AcumSYS!L125+[1]AcumSYS!M125+[1]AcumSYS!P125+[1]AcumSYS!Q125+[1]AcumSYS!R125+[1]AcumSYS!U125+[1]AcumSYS!V125+[1]AcumSYS!X125+[1]AcumSYS!Y125+[1]AcumSYS!Z125+[1]AcumSYS!AA125)=0,"",[1]AcumSYS!$A125*1))</f>
        <v>276187</v>
      </c>
      <c r="AC128" s="4"/>
      <c r="AD128" s="4" t="str">
        <f t="shared" si="5"/>
        <v>Recursos Humanos</v>
      </c>
      <c r="AE128" s="6">
        <v>44770</v>
      </c>
      <c r="AF128" s="6">
        <v>44770</v>
      </c>
      <c r="AG128" s="8" t="str">
        <f>IF(MID(E128,1,4)=MID(E127,1,4),"Modificacion en el trimestre",IF([1]AcumSYS!AP125=" "," ","Baja: " &amp;[1]AcumSYS!AP125))</f>
        <v xml:space="preserve"> </v>
      </c>
    </row>
    <row r="129" spans="1:33" x14ac:dyDescent="0.25">
      <c r="A129" s="4">
        <f>IF(D129= "", "",[1]AcumSYS!$B$2)</f>
        <v>2022</v>
      </c>
      <c r="B129" s="6">
        <f>IF(D129="","",+[1]AcumSYS!$D$2)</f>
        <v>44652</v>
      </c>
      <c r="C129" s="6">
        <f>IF(D129="","",+[1]AcumSYS!$E$2)</f>
        <v>44742</v>
      </c>
      <c r="D129" s="4" t="s">
        <v>90</v>
      </c>
      <c r="E129" s="7" t="str">
        <f>+[1]AcumSYS!A126</f>
        <v>02778132</v>
      </c>
      <c r="F129" s="4" t="str">
        <f>IF(D129="","",+[1]AcumSYS!$E126)</f>
        <v>COORDINADOR DEL DPTO  TECNICO</v>
      </c>
      <c r="G129" s="4" t="str">
        <f>IF(D129="","",+[1]AcumSYS!$E126)</f>
        <v>COORDINADOR DEL DPTO  TECNICO</v>
      </c>
      <c r="H129" s="4" t="str">
        <f>IF(D129="","",+[1]AcumSYS!$AS126)</f>
        <v>TECNICO</v>
      </c>
      <c r="I129" s="4" t="str">
        <f>IF(D129="","",+[1]AcumSYS!$B126)</f>
        <v>Mario Enrique</v>
      </c>
      <c r="J129" s="4" t="str">
        <f>IF(D129="","",+[1]AcumSYS!$C126)</f>
        <v>Lopez</v>
      </c>
      <c r="K129" s="4" t="str">
        <f>IF(D129="","",+[1]AcumSYS!$D126)</f>
        <v>Espinoza</v>
      </c>
      <c r="L129" s="4" t="str">
        <f>IF(D129="","",IF([1]AcumSYS!$AQ126="F","Femenino","Masculino"))</f>
        <v>Masculino</v>
      </c>
      <c r="M129" s="4">
        <f>IF(D129="","",ROUND(SUM([1]AcumSYS!$F126:$AA126)/[1]AcumSYS!$C$2*28,2))</f>
        <v>33979.120000000003</v>
      </c>
      <c r="N129" s="4" t="str">
        <f t="shared" si="3"/>
        <v>Pesos Mexicanos</v>
      </c>
      <c r="O129" s="4">
        <f>IF(D129="","",(ROUND(SUM([1]AcumSYS!$F126:$AA126)/[1]AcumSYS!$C$2*28,2))-(ROUND(SUM([1]AcumSYS!$AB126:$AJ126)/[1]AcumSYS!$C$2*28,2)))</f>
        <v>28485.22</v>
      </c>
      <c r="P129" s="4" t="str">
        <f t="shared" si="4"/>
        <v>Pesos Mexicanos</v>
      </c>
      <c r="Q129" s="4">
        <v>8</v>
      </c>
      <c r="R129" s="4"/>
      <c r="S129" s="4">
        <f>IF(D129="","",[1]AcumSYS!$A126*1)</f>
        <v>2778132</v>
      </c>
      <c r="T129" s="4" t="str">
        <f>IF(([1]AcumSYS!N126)=0,"",[1]AcumSYS!$A126*1)</f>
        <v/>
      </c>
      <c r="U129" s="4" t="str">
        <f>IF(D129="","",IF(([1]AcumSYS!W126)=0,"",[1]AcumSYS!$A126*1))</f>
        <v/>
      </c>
      <c r="V129" s="4" t="str">
        <f>IF(D129="","",IF(([1]AcumSYS!S126+[1]AcumSYS!T126)=0,"",[1]AcumSYS!$A126*1))</f>
        <v/>
      </c>
      <c r="W129" s="4"/>
      <c r="X129" s="4"/>
      <c r="Y129" s="4"/>
      <c r="Z129" s="4" t="str">
        <f>IF(D129="","",IF(([1]AcumSYS!O126)=0," ",[1]AcumSYS!$A126*1))</f>
        <v xml:space="preserve"> </v>
      </c>
      <c r="AA129" s="4"/>
      <c r="AB129" s="4" t="str">
        <f>IF(D129="","",IF(([1]AcumSYS!I126+[1]AcumSYS!J126+[1]AcumSYS!K126+[1]AcumSYS!L126+[1]AcumSYS!M126+[1]AcumSYS!P126+[1]AcumSYS!Q126+[1]AcumSYS!R126+[1]AcumSYS!U126+[1]AcumSYS!V126+[1]AcumSYS!X126+[1]AcumSYS!Y126+[1]AcumSYS!Z126+[1]AcumSYS!AA126)=0,"",[1]AcumSYS!$A126*1))</f>
        <v/>
      </c>
      <c r="AC129" s="4"/>
      <c r="AD129" s="4" t="str">
        <f t="shared" si="5"/>
        <v>Recursos Humanos</v>
      </c>
      <c r="AE129" s="6">
        <v>44770</v>
      </c>
      <c r="AF129" s="6">
        <v>44770</v>
      </c>
      <c r="AG129" s="8" t="str">
        <f>IF(MID(E129,1,4)=MID(E128,1,4),"Modificacion en el trimestre",IF([1]AcumSYS!AP126=" "," ","Baja: " &amp;[1]AcumSYS!AP126))</f>
        <v xml:space="preserve"> </v>
      </c>
    </row>
    <row r="130" spans="1:33" x14ac:dyDescent="0.25">
      <c r="A130" s="4">
        <f>IF(D130= "", "",[1]AcumSYS!$B$2)</f>
        <v>2022</v>
      </c>
      <c r="B130" s="6">
        <f>IF(D130="","",+[1]AcumSYS!$D$2)</f>
        <v>44652</v>
      </c>
      <c r="C130" s="6">
        <f>IF(D130="","",+[1]AcumSYS!$E$2)</f>
        <v>44742</v>
      </c>
      <c r="D130" s="4" t="s">
        <v>90</v>
      </c>
      <c r="E130" s="7" t="str">
        <f>+[1]AcumSYS!A127</f>
        <v>02781</v>
      </c>
      <c r="F130" s="4" t="str">
        <f>IF(D130="","",+[1]AcumSYS!$E127)</f>
        <v>DIRECTOR GENERAL</v>
      </c>
      <c r="G130" s="4" t="str">
        <f>IF(D130="","",+[1]AcumSYS!$E127)</f>
        <v>DIRECTOR GENERAL</v>
      </c>
      <c r="H130" s="4" t="str">
        <f>IF(D130="","",+[1]AcumSYS!$AS127)</f>
        <v>DIRECCION</v>
      </c>
      <c r="I130" s="4" t="str">
        <f>IF(D130="","",+[1]AcumSYS!$B127)</f>
        <v>Francisco</v>
      </c>
      <c r="J130" s="4" t="str">
        <f>IF(D130="","",+[1]AcumSYS!$C127)</f>
        <v>Ramirez</v>
      </c>
      <c r="K130" s="4" t="str">
        <f>IF(D130="","",+[1]AcumSYS!$D127)</f>
        <v>Celaya</v>
      </c>
      <c r="L130" s="4" t="str">
        <f>IF(D130="","",IF([1]AcumSYS!$AQ127="F","Femenino","Masculino"))</f>
        <v>Masculino</v>
      </c>
      <c r="M130" s="4">
        <f>IF(D130="","",ROUND(SUM([1]AcumSYS!$F127:$AA127)/[1]AcumSYS!$C$2*28,2))</f>
        <v>48259.24</v>
      </c>
      <c r="N130" s="4" t="str">
        <f t="shared" si="3"/>
        <v>Pesos Mexicanos</v>
      </c>
      <c r="O130" s="4">
        <f>IF(D130="","",(ROUND(SUM([1]AcumSYS!$F127:$AA127)/[1]AcumSYS!$C$2*28,2))-(ROUND(SUM([1]AcumSYS!$AB127:$AJ127)/[1]AcumSYS!$C$2*28,2)))</f>
        <v>28392.859999999997</v>
      </c>
      <c r="P130" s="4" t="str">
        <f t="shared" si="4"/>
        <v>Pesos Mexicanos</v>
      </c>
      <c r="Q130" s="4">
        <v>8</v>
      </c>
      <c r="R130" s="4"/>
      <c r="S130" s="4">
        <f>IF(D130="","",[1]AcumSYS!$A127*1)</f>
        <v>2781</v>
      </c>
      <c r="T130" s="4" t="str">
        <f>IF(([1]AcumSYS!N127)=0,"",[1]AcumSYS!$A127*1)</f>
        <v/>
      </c>
      <c r="U130" s="4" t="str">
        <f>IF(D130="","",IF(([1]AcumSYS!W127)=0,"",[1]AcumSYS!$A127*1))</f>
        <v/>
      </c>
      <c r="V130" s="4" t="str">
        <f>IF(D130="","",IF(([1]AcumSYS!S127+[1]AcumSYS!T127)=0,"",[1]AcumSYS!$A127*1))</f>
        <v/>
      </c>
      <c r="W130" s="4"/>
      <c r="X130" s="4"/>
      <c r="Y130" s="4"/>
      <c r="Z130" s="4" t="str">
        <f>IF(D130="","",IF(([1]AcumSYS!O127)=0," ",[1]AcumSYS!$A127*1))</f>
        <v xml:space="preserve"> </v>
      </c>
      <c r="AA130" s="4"/>
      <c r="AB130" s="4" t="str">
        <f>IF(D130="","",IF(([1]AcumSYS!I127+[1]AcumSYS!J127+[1]AcumSYS!K127+[1]AcumSYS!L127+[1]AcumSYS!M127+[1]AcumSYS!P127+[1]AcumSYS!Q127+[1]AcumSYS!R127+[1]AcumSYS!U127+[1]AcumSYS!V127+[1]AcumSYS!X127+[1]AcumSYS!Y127+[1]AcumSYS!Z127+[1]AcumSYS!AA127)=0,"",[1]AcumSYS!$A127*1))</f>
        <v/>
      </c>
      <c r="AC130" s="4"/>
      <c r="AD130" s="4" t="str">
        <f t="shared" si="5"/>
        <v>Recursos Humanos</v>
      </c>
      <c r="AE130" s="6">
        <v>44770</v>
      </c>
      <c r="AF130" s="6">
        <v>44770</v>
      </c>
      <c r="AG130" s="8" t="str">
        <f>IF(MID(E130,1,4)=MID(E129,1,4),"Modificacion en el trimestre",IF([1]AcumSYS!AP127=" "," ","Baja: " &amp;[1]AcumSYS!AP127))</f>
        <v>Baja: 2022-07-02</v>
      </c>
    </row>
    <row r="131" spans="1:33" x14ac:dyDescent="0.25">
      <c r="A131" s="4">
        <f>IF(D131= "", "",[1]AcumSYS!$B$2)</f>
        <v>2022</v>
      </c>
      <c r="B131" s="6">
        <f>IF(D131="","",+[1]AcumSYS!$D$2)</f>
        <v>44652</v>
      </c>
      <c r="C131" s="6">
        <f>IF(D131="","",+[1]AcumSYS!$E$2)</f>
        <v>44742</v>
      </c>
      <c r="D131" s="4" t="s">
        <v>90</v>
      </c>
      <c r="E131" s="7" t="str">
        <f>+[1]AcumSYS!A128</f>
        <v>027911</v>
      </c>
      <c r="F131" s="4" t="str">
        <f>IF(D131="","",+[1]AcumSYS!$E128)</f>
        <v>COORD DE CONTRALORIA INTERNA</v>
      </c>
      <c r="G131" s="4" t="str">
        <f>IF(D131="","",+[1]AcumSYS!$E128)</f>
        <v>COORD DE CONTRALORIA INTERNA</v>
      </c>
      <c r="H131" s="4" t="str">
        <f>IF(D131="","",+[1]AcumSYS!$AS128)</f>
        <v>CONTRALORIA</v>
      </c>
      <c r="I131" s="4" t="str">
        <f>IF(D131="","",+[1]AcumSYS!$B128)</f>
        <v>Cesar Wenceslao</v>
      </c>
      <c r="J131" s="4" t="str">
        <f>IF(D131="","",+[1]AcumSYS!$C128)</f>
        <v>Meza</v>
      </c>
      <c r="K131" s="4" t="str">
        <f>IF(D131="","",+[1]AcumSYS!$D128)</f>
        <v>Gonzalez</v>
      </c>
      <c r="L131" s="4" t="str">
        <f>IF(D131="","",IF([1]AcumSYS!$AQ128="F","Femenino","Masculino"))</f>
        <v>Masculino</v>
      </c>
      <c r="M131" s="4">
        <f>IF(D131="","",ROUND(SUM([1]AcumSYS!$F128:$AA128)/[1]AcumSYS!$C$2*28,2))</f>
        <v>36526.480000000003</v>
      </c>
      <c r="N131" s="4" t="str">
        <f t="shared" si="3"/>
        <v>Pesos Mexicanos</v>
      </c>
      <c r="O131" s="4">
        <f>IF(D131="","",(ROUND(SUM([1]AcumSYS!$F128:$AA128)/[1]AcumSYS!$C$2*28,2))-(ROUND(SUM([1]AcumSYS!$AB128:$AJ128)/[1]AcumSYS!$C$2*28,2)))</f>
        <v>30433.440000000002</v>
      </c>
      <c r="P131" s="4" t="str">
        <f t="shared" si="4"/>
        <v>Pesos Mexicanos</v>
      </c>
      <c r="Q131" s="4">
        <v>8</v>
      </c>
      <c r="R131" s="4"/>
      <c r="S131" s="4">
        <f>IF(D131="","",[1]AcumSYS!$A128*1)</f>
        <v>27911</v>
      </c>
      <c r="T131" s="4" t="str">
        <f>IF(([1]AcumSYS!N128)=0,"",[1]AcumSYS!$A128*1)</f>
        <v/>
      </c>
      <c r="U131" s="4" t="str">
        <f>IF(D131="","",IF(([1]AcumSYS!W128)=0,"",[1]AcumSYS!$A128*1))</f>
        <v/>
      </c>
      <c r="V131" s="4" t="str">
        <f>IF(D131="","",IF(([1]AcumSYS!S128+[1]AcumSYS!T128)=0,"",[1]AcumSYS!$A128*1))</f>
        <v/>
      </c>
      <c r="W131" s="4"/>
      <c r="X131" s="4"/>
      <c r="Y131" s="4"/>
      <c r="Z131" s="4" t="str">
        <f>IF(D131="","",IF(([1]AcumSYS!O128)=0," ",[1]AcumSYS!$A128*1))</f>
        <v xml:space="preserve"> </v>
      </c>
      <c r="AA131" s="4"/>
      <c r="AB131" s="4" t="str">
        <f>IF(D131="","",IF(([1]AcumSYS!I128+[1]AcumSYS!J128+[1]AcumSYS!K128+[1]AcumSYS!L128+[1]AcumSYS!M128+[1]AcumSYS!P128+[1]AcumSYS!Q128+[1]AcumSYS!R128+[1]AcumSYS!U128+[1]AcumSYS!V128+[1]AcumSYS!X128+[1]AcumSYS!Y128+[1]AcumSYS!Z128+[1]AcumSYS!AA128)=0,"",[1]AcumSYS!$A128*1))</f>
        <v/>
      </c>
      <c r="AC131" s="4"/>
      <c r="AD131" s="4" t="str">
        <f t="shared" si="5"/>
        <v>Recursos Humanos</v>
      </c>
      <c r="AE131" s="6">
        <v>44770</v>
      </c>
      <c r="AF131" s="6">
        <v>44770</v>
      </c>
      <c r="AG131" s="8" t="str">
        <f>IF(MID(E131,1,4)=MID(E130,1,4),"Modificacion en el trimestre",IF([1]AcumSYS!AP128=" "," ","Baja: " &amp;[1]AcumSYS!AP128))</f>
        <v xml:space="preserve"> </v>
      </c>
    </row>
    <row r="132" spans="1:33" x14ac:dyDescent="0.25">
      <c r="A132" s="4">
        <f>IF(D132= "", "",[1]AcumSYS!$B$2)</f>
        <v>2022</v>
      </c>
      <c r="B132" s="6">
        <f>IF(D132="","",+[1]AcumSYS!$D$2)</f>
        <v>44652</v>
      </c>
      <c r="C132" s="6">
        <f>IF(D132="","",+[1]AcumSYS!$E$2)</f>
        <v>44742</v>
      </c>
      <c r="D132" s="4" t="s">
        <v>90</v>
      </c>
      <c r="E132" s="7" t="str">
        <f>+[1]AcumSYS!A129</f>
        <v>02801099</v>
      </c>
      <c r="F132" s="4" t="str">
        <f>IF(D132="","",+[1]AcumSYS!$E129)</f>
        <v>COORDINADOR DE CONTABILIDAD</v>
      </c>
      <c r="G132" s="4" t="str">
        <f>IF(D132="","",+[1]AcumSYS!$E129)</f>
        <v>COORDINADOR DE CONTABILIDAD</v>
      </c>
      <c r="H132" s="4" t="str">
        <f>IF(D132="","",+[1]AcumSYS!$AS129)</f>
        <v>CONTABILIDAD</v>
      </c>
      <c r="I132" s="4" t="str">
        <f>IF(D132="","",+[1]AcumSYS!$B129)</f>
        <v>Victor Antonio</v>
      </c>
      <c r="J132" s="4" t="str">
        <f>IF(D132="","",+[1]AcumSYS!$C129)</f>
        <v>Lopez</v>
      </c>
      <c r="K132" s="4" t="str">
        <f>IF(D132="","",+[1]AcumSYS!$D129)</f>
        <v>Hernandez</v>
      </c>
      <c r="L132" s="4" t="str">
        <f>IF(D132="","",IF([1]AcumSYS!$AQ129="F","Femenino","Masculino"))</f>
        <v>Masculino</v>
      </c>
      <c r="M132" s="4">
        <f>IF(D132="","",ROUND(SUM([1]AcumSYS!$F129:$AA129)/[1]AcumSYS!$C$2*28,2))</f>
        <v>33979.120000000003</v>
      </c>
      <c r="N132" s="4" t="str">
        <f t="shared" si="3"/>
        <v>Pesos Mexicanos</v>
      </c>
      <c r="O132" s="4">
        <f>IF(D132="","",(ROUND(SUM([1]AcumSYS!$F129:$AA129)/[1]AcumSYS!$C$2*28,2))-(ROUND(SUM([1]AcumSYS!$AB129:$AJ129)/[1]AcumSYS!$C$2*28,2)))</f>
        <v>25447</v>
      </c>
      <c r="P132" s="4" t="str">
        <f t="shared" si="4"/>
        <v>Pesos Mexicanos</v>
      </c>
      <c r="Q132" s="4">
        <v>8</v>
      </c>
      <c r="R132" s="4"/>
      <c r="S132" s="4">
        <f>IF(D132="","",[1]AcumSYS!$A129*1)</f>
        <v>2801099</v>
      </c>
      <c r="T132" s="4" t="str">
        <f>IF(([1]AcumSYS!N129)=0,"",[1]AcumSYS!$A129*1)</f>
        <v/>
      </c>
      <c r="U132" s="4" t="str">
        <f>IF(D132="","",IF(([1]AcumSYS!W129)=0,"",[1]AcumSYS!$A129*1))</f>
        <v/>
      </c>
      <c r="V132" s="4" t="str">
        <f>IF(D132="","",IF(([1]AcumSYS!S129+[1]AcumSYS!T129)=0,"",[1]AcumSYS!$A129*1))</f>
        <v/>
      </c>
      <c r="W132" s="4"/>
      <c r="X132" s="4"/>
      <c r="Y132" s="4"/>
      <c r="Z132" s="4" t="str">
        <f>IF(D132="","",IF(([1]AcumSYS!O129)=0," ",[1]AcumSYS!$A129*1))</f>
        <v xml:space="preserve"> </v>
      </c>
      <c r="AA132" s="4"/>
      <c r="AB132" s="4" t="str">
        <f>IF(D132="","",IF(([1]AcumSYS!I129+[1]AcumSYS!J129+[1]AcumSYS!K129+[1]AcumSYS!L129+[1]AcumSYS!M129+[1]AcumSYS!P129+[1]AcumSYS!Q129+[1]AcumSYS!R129+[1]AcumSYS!U129+[1]AcumSYS!V129+[1]AcumSYS!X129+[1]AcumSYS!Y129+[1]AcumSYS!Z129+[1]AcumSYS!AA129)=0,"",[1]AcumSYS!$A129*1))</f>
        <v/>
      </c>
      <c r="AC132" s="4"/>
      <c r="AD132" s="4" t="str">
        <f t="shared" si="5"/>
        <v>Recursos Humanos</v>
      </c>
      <c r="AE132" s="6">
        <v>44770</v>
      </c>
      <c r="AF132" s="6">
        <v>44770</v>
      </c>
      <c r="AG132" s="8" t="str">
        <f>IF(MID(E132,1,4)=MID(E131,1,4),"Modificacion en el trimestre",IF([1]AcumSYS!AP129=" "," ","Baja: " &amp;[1]AcumSYS!AP129))</f>
        <v xml:space="preserve"> </v>
      </c>
    </row>
    <row r="133" spans="1:33" x14ac:dyDescent="0.25">
      <c r="A133" s="4">
        <f>IF(D133= "", "",[1]AcumSYS!$B$2)</f>
        <v>2022</v>
      </c>
      <c r="B133" s="6">
        <f>IF(D133="","",+[1]AcumSYS!$D$2)</f>
        <v>44652</v>
      </c>
      <c r="C133" s="6">
        <f>IF(D133="","",+[1]AcumSYS!$E$2)</f>
        <v>44742</v>
      </c>
      <c r="D133" s="4" t="s">
        <v>90</v>
      </c>
      <c r="E133" s="7" t="str">
        <f>+[1]AcumSYS!A130</f>
        <v>0281145</v>
      </c>
      <c r="F133" s="4" t="str">
        <f>IF(D133="","",+[1]AcumSYS!$E130)</f>
        <v>INSPECTOR DE SERVICIO</v>
      </c>
      <c r="G133" s="4" t="str">
        <f>IF(D133="","",+[1]AcumSYS!$E130)</f>
        <v>INSPECTOR DE SERVICIO</v>
      </c>
      <c r="H133" s="4" t="str">
        <f>IF(D133="","",+[1]AcumSYS!$AS130)</f>
        <v>COMERCIAL</v>
      </c>
      <c r="I133" s="4" t="str">
        <f>IF(D133="","",+[1]AcumSYS!$B130)</f>
        <v>Cesar Alexis</v>
      </c>
      <c r="J133" s="4" t="str">
        <f>IF(D133="","",+[1]AcumSYS!$C130)</f>
        <v>Dominguez</v>
      </c>
      <c r="K133" s="4" t="str">
        <f>IF(D133="","",+[1]AcumSYS!$D130)</f>
        <v>Vejar</v>
      </c>
      <c r="L133" s="4" t="str">
        <f>IF(D133="","",IF([1]AcumSYS!$AQ130="F","Femenino","Masculino"))</f>
        <v>Masculino</v>
      </c>
      <c r="M133" s="4">
        <f>IF(D133="","",ROUND(SUM([1]AcumSYS!$F130:$AA130)/[1]AcumSYS!$C$2*28,2))</f>
        <v>15139.24</v>
      </c>
      <c r="N133" s="4" t="str">
        <f t="shared" si="3"/>
        <v>Pesos Mexicanos</v>
      </c>
      <c r="O133" s="4">
        <f>IF(D133="","",(ROUND(SUM([1]AcumSYS!$F130:$AA130)/[1]AcumSYS!$C$2*28,2))-(ROUND(SUM([1]AcumSYS!$AB130:$AJ130)/[1]AcumSYS!$C$2*28,2)))</f>
        <v>10480.969999999999</v>
      </c>
      <c r="P133" s="4" t="str">
        <f t="shared" si="4"/>
        <v>Pesos Mexicanos</v>
      </c>
      <c r="Q133" s="4">
        <v>8</v>
      </c>
      <c r="R133" s="4"/>
      <c r="S133" s="4">
        <f>IF(D133="","",[1]AcumSYS!$A130*1)</f>
        <v>281145</v>
      </c>
      <c r="T133" s="4" t="str">
        <f>IF(([1]AcumSYS!N130)=0,"",[1]AcumSYS!$A130*1)</f>
        <v/>
      </c>
      <c r="U133" s="4" t="str">
        <f>IF(D133="","",IF(([1]AcumSYS!W130)=0,"",[1]AcumSYS!$A130*1))</f>
        <v/>
      </c>
      <c r="V133" s="4" t="str">
        <f>IF(D133="","",IF(([1]AcumSYS!S130+[1]AcumSYS!T130)=0,"",[1]AcumSYS!$A130*1))</f>
        <v/>
      </c>
      <c r="W133" s="4"/>
      <c r="X133" s="4"/>
      <c r="Y133" s="4"/>
      <c r="Z133" s="4" t="str">
        <f>IF(D133="","",IF(([1]AcumSYS!O130)=0," ",[1]AcumSYS!$A130*1))</f>
        <v xml:space="preserve"> </v>
      </c>
      <c r="AA133" s="4"/>
      <c r="AB133" s="4">
        <f>IF(D133="","",IF(([1]AcumSYS!I130+[1]AcumSYS!J130+[1]AcumSYS!K130+[1]AcumSYS!L130+[1]AcumSYS!M130+[1]AcumSYS!P130+[1]AcumSYS!Q130+[1]AcumSYS!R130+[1]AcumSYS!U130+[1]AcumSYS!V130+[1]AcumSYS!X130+[1]AcumSYS!Y130+[1]AcumSYS!Z130+[1]AcumSYS!AA130)=0,"",[1]AcumSYS!$A130*1))</f>
        <v>281145</v>
      </c>
      <c r="AC133" s="4"/>
      <c r="AD133" s="4" t="str">
        <f t="shared" si="5"/>
        <v>Recursos Humanos</v>
      </c>
      <c r="AE133" s="6">
        <v>44770</v>
      </c>
      <c r="AF133" s="6">
        <v>44770</v>
      </c>
      <c r="AG133" s="8" t="str">
        <f>IF(MID(E133,1,4)=MID(E132,1,4),"Modificacion en el trimestre",IF([1]AcumSYS!AP130=" "," ","Baja: " &amp;[1]AcumSYS!AP130))</f>
        <v xml:space="preserve"> </v>
      </c>
    </row>
    <row r="134" spans="1:33" x14ac:dyDescent="0.25">
      <c r="A134" s="4">
        <f>IF(D134= "", "",[1]AcumSYS!$B$2)</f>
        <v>2022</v>
      </c>
      <c r="B134" s="6">
        <f>IF(D134="","",+[1]AcumSYS!$D$2)</f>
        <v>44652</v>
      </c>
      <c r="C134" s="6">
        <f>IF(D134="","",+[1]AcumSYS!$E$2)</f>
        <v>44742</v>
      </c>
      <c r="D134" s="4" t="s">
        <v>90</v>
      </c>
      <c r="E134" s="7" t="str">
        <f>+[1]AcumSYS!A131</f>
        <v>02828142</v>
      </c>
      <c r="F134" s="4" t="str">
        <f>IF(D134="","",+[1]AcumSYS!$E131)</f>
        <v>SECRETARIA DE DIRECCION</v>
      </c>
      <c r="G134" s="4" t="str">
        <f>IF(D134="","",+[1]AcumSYS!$E131)</f>
        <v>SECRETARIA DE DIRECCION</v>
      </c>
      <c r="H134" s="4" t="str">
        <f>IF(D134="","",+[1]AcumSYS!$AS131)</f>
        <v>DIRECCION</v>
      </c>
      <c r="I134" s="4" t="str">
        <f>IF(D134="","",+[1]AcumSYS!$B131)</f>
        <v>Alejandra</v>
      </c>
      <c r="J134" s="4" t="str">
        <f>IF(D134="","",+[1]AcumSYS!$C131)</f>
        <v>Villa</v>
      </c>
      <c r="K134" s="4" t="str">
        <f>IF(D134="","",+[1]AcumSYS!$D131)</f>
        <v>Rivera</v>
      </c>
      <c r="L134" s="4" t="str">
        <f>IF(D134="","",IF([1]AcumSYS!$AQ131="F","Femenino","Masculino"))</f>
        <v>Femenino</v>
      </c>
      <c r="M134" s="4">
        <f>IF(D134="","",ROUND(SUM([1]AcumSYS!$F131:$AA131)/[1]AcumSYS!$C$2*28,2))</f>
        <v>15015.48</v>
      </c>
      <c r="N134" s="4" t="str">
        <f t="shared" si="3"/>
        <v>Pesos Mexicanos</v>
      </c>
      <c r="O134" s="4">
        <f>IF(D134="","",(ROUND(SUM([1]AcumSYS!$F131:$AA131)/[1]AcumSYS!$C$2*28,2))-(ROUND(SUM([1]AcumSYS!$AB131:$AJ131)/[1]AcumSYS!$C$2*28,2)))</f>
        <v>13819.5</v>
      </c>
      <c r="P134" s="4" t="str">
        <f t="shared" si="4"/>
        <v>Pesos Mexicanos</v>
      </c>
      <c r="Q134" s="4">
        <v>8</v>
      </c>
      <c r="R134" s="4"/>
      <c r="S134" s="4">
        <f>IF(D134="","",[1]AcumSYS!$A131*1)</f>
        <v>2828142</v>
      </c>
      <c r="T134" s="4" t="str">
        <f>IF(([1]AcumSYS!N131)=0,"",[1]AcumSYS!$A131*1)</f>
        <v/>
      </c>
      <c r="U134" s="4" t="str">
        <f>IF(D134="","",IF(([1]AcumSYS!W131)=0,"",[1]AcumSYS!$A131*1))</f>
        <v/>
      </c>
      <c r="V134" s="4" t="str">
        <f>IF(D134="","",IF(([1]AcumSYS!S131+[1]AcumSYS!T131)=0,"",[1]AcumSYS!$A131*1))</f>
        <v/>
      </c>
      <c r="W134" s="4"/>
      <c r="X134" s="4"/>
      <c r="Y134" s="4"/>
      <c r="Z134" s="4" t="str">
        <f>IF(D134="","",IF(([1]AcumSYS!O131)=0," ",[1]AcumSYS!$A131*1))</f>
        <v xml:space="preserve"> </v>
      </c>
      <c r="AA134" s="4"/>
      <c r="AB134" s="4" t="str">
        <f>IF(D134="","",IF(([1]AcumSYS!I131+[1]AcumSYS!J131+[1]AcumSYS!K131+[1]AcumSYS!L131+[1]AcumSYS!M131+[1]AcumSYS!P131+[1]AcumSYS!Q131+[1]AcumSYS!R131+[1]AcumSYS!U131+[1]AcumSYS!V131+[1]AcumSYS!X131+[1]AcumSYS!Y131+[1]AcumSYS!Z131+[1]AcumSYS!AA131)=0,"",[1]AcumSYS!$A131*1))</f>
        <v/>
      </c>
      <c r="AC134" s="4"/>
      <c r="AD134" s="4" t="str">
        <f t="shared" si="5"/>
        <v>Recursos Humanos</v>
      </c>
      <c r="AE134" s="6">
        <v>44770</v>
      </c>
      <c r="AF134" s="6">
        <v>44770</v>
      </c>
      <c r="AG134" s="8" t="str">
        <f>IF(MID(E134,1,4)=MID(E133,1,4),"Modificacion en el trimestre",IF([1]AcumSYS!AP131=" "," ","Baja: " &amp;[1]AcumSYS!AP131))</f>
        <v xml:space="preserve"> </v>
      </c>
    </row>
    <row r="135" spans="1:33" x14ac:dyDescent="0.25">
      <c r="A135" s="4">
        <f>IF(D135= "", "",[1]AcumSYS!$B$2)</f>
        <v>2022</v>
      </c>
      <c r="B135" s="6">
        <f>IF(D135="","",+[1]AcumSYS!$D$2)</f>
        <v>44652</v>
      </c>
      <c r="C135" s="6">
        <f>IF(D135="","",+[1]AcumSYS!$E$2)</f>
        <v>44742</v>
      </c>
      <c r="D135" s="4" t="s">
        <v>90</v>
      </c>
      <c r="E135" s="7" t="str">
        <f>+[1]AcumSYS!A132</f>
        <v>0283187</v>
      </c>
      <c r="F135" s="4" t="str">
        <f>IF(D135="","",+[1]AcumSYS!$E132)</f>
        <v>SUPERVISOR DE TALLER</v>
      </c>
      <c r="G135" s="4" t="str">
        <f>IF(D135="","",+[1]AcumSYS!$E132)</f>
        <v>SUPERVISOR DE TALLER</v>
      </c>
      <c r="H135" s="4" t="str">
        <f>IF(D135="","",+[1]AcumSYS!$AS132)</f>
        <v>OPERACION</v>
      </c>
      <c r="I135" s="4" t="str">
        <f>IF(D135="","",+[1]AcumSYS!$B132)</f>
        <v>Humberto</v>
      </c>
      <c r="J135" s="4" t="str">
        <f>IF(D135="","",+[1]AcumSYS!$C132)</f>
        <v>Salas</v>
      </c>
      <c r="K135" s="4" t="str">
        <f>IF(D135="","",+[1]AcumSYS!$D132)</f>
        <v>Pompa</v>
      </c>
      <c r="L135" s="4" t="str">
        <f>IF(D135="","",IF([1]AcumSYS!$AQ132="F","Femenino","Masculino"))</f>
        <v>Masculino</v>
      </c>
      <c r="M135" s="4">
        <f>IF(D135="","",ROUND(SUM([1]AcumSYS!$F132:$AA132)/[1]AcumSYS!$C$2*28,2))</f>
        <v>14929.27</v>
      </c>
      <c r="N135" s="4" t="str">
        <f t="shared" si="3"/>
        <v>Pesos Mexicanos</v>
      </c>
      <c r="O135" s="4">
        <f>IF(D135="","",(ROUND(SUM([1]AcumSYS!$F132:$AA132)/[1]AcumSYS!$C$2*28,2))-(ROUND(SUM([1]AcumSYS!$AB132:$AJ132)/[1]AcumSYS!$C$2*28,2)))</f>
        <v>13338.75</v>
      </c>
      <c r="P135" s="4" t="str">
        <f t="shared" si="4"/>
        <v>Pesos Mexicanos</v>
      </c>
      <c r="Q135" s="4">
        <v>8</v>
      </c>
      <c r="R135" s="4"/>
      <c r="S135" s="4">
        <f>IF(D135="","",[1]AcumSYS!$A132*1)</f>
        <v>283187</v>
      </c>
      <c r="T135" s="4" t="str">
        <f>IF(([1]AcumSYS!N132)=0,"",[1]AcumSYS!$A132*1)</f>
        <v/>
      </c>
      <c r="U135" s="4" t="str">
        <f>IF(D135="","",IF(([1]AcumSYS!W132)=0,"",[1]AcumSYS!$A132*1))</f>
        <v/>
      </c>
      <c r="V135" s="4" t="str">
        <f>IF(D135="","",IF(([1]AcumSYS!S132+[1]AcumSYS!T132)=0,"",[1]AcumSYS!$A132*1))</f>
        <v/>
      </c>
      <c r="W135" s="4"/>
      <c r="X135" s="4"/>
      <c r="Y135" s="4"/>
      <c r="Z135" s="4" t="str">
        <f>IF(D135="","",IF(([1]AcumSYS!O132)=0," ",[1]AcumSYS!$A132*1))</f>
        <v xml:space="preserve"> </v>
      </c>
      <c r="AA135" s="4"/>
      <c r="AB135" s="4" t="str">
        <f>IF(D135="","",IF(([1]AcumSYS!I132+[1]AcumSYS!J132+[1]AcumSYS!K132+[1]AcumSYS!L132+[1]AcumSYS!M132+[1]AcumSYS!P132+[1]AcumSYS!Q132+[1]AcumSYS!R132+[1]AcumSYS!U132+[1]AcumSYS!V132+[1]AcumSYS!X132+[1]AcumSYS!Y132+[1]AcumSYS!Z132+[1]AcumSYS!AA132)=0,"",[1]AcumSYS!$A132*1))</f>
        <v/>
      </c>
      <c r="AC135" s="4"/>
      <c r="AD135" s="4" t="str">
        <f t="shared" si="5"/>
        <v>Recursos Humanos</v>
      </c>
      <c r="AE135" s="6">
        <v>44770</v>
      </c>
      <c r="AF135" s="6">
        <v>44770</v>
      </c>
      <c r="AG135" s="8" t="str">
        <f>IF(MID(E135,1,4)=MID(E134,1,4),"Modificacion en el trimestre",IF([1]AcumSYS!AP132=" "," ","Baja: " &amp;[1]AcumSYS!AP132))</f>
        <v xml:space="preserve"> </v>
      </c>
    </row>
    <row r="136" spans="1:33" x14ac:dyDescent="0.25">
      <c r="A136" s="4">
        <f>IF(D136= "", "",[1]AcumSYS!$B$2)</f>
        <v>2022</v>
      </c>
      <c r="B136" s="6">
        <f>IF(D136="","",+[1]AcumSYS!$D$2)</f>
        <v>44652</v>
      </c>
      <c r="C136" s="6">
        <f>IF(D136="","",+[1]AcumSYS!$E$2)</f>
        <v>44742</v>
      </c>
      <c r="D136" s="4" t="s">
        <v>90</v>
      </c>
      <c r="E136" s="7" t="str">
        <f>+[1]AcumSYS!A133</f>
        <v>0284145</v>
      </c>
      <c r="F136" s="4" t="str">
        <f>IF(D136="","",+[1]AcumSYS!$E133)</f>
        <v>INSPECTOR DE SERVICIO</v>
      </c>
      <c r="G136" s="4" t="str">
        <f>IF(D136="","",+[1]AcumSYS!$E133)</f>
        <v>INSPECTOR DE SERVICIO</v>
      </c>
      <c r="H136" s="4" t="str">
        <f>IF(D136="","",+[1]AcumSYS!$AS133)</f>
        <v>COMERCIAL</v>
      </c>
      <c r="I136" s="4" t="str">
        <f>IF(D136="","",+[1]AcumSYS!$B133)</f>
        <v>Giovany  Ismael</v>
      </c>
      <c r="J136" s="4" t="str">
        <f>IF(D136="","",+[1]AcumSYS!$C133)</f>
        <v>Ayon</v>
      </c>
      <c r="K136" s="4" t="str">
        <f>IF(D136="","",+[1]AcumSYS!$D133)</f>
        <v>Ruiz</v>
      </c>
      <c r="L136" s="4" t="str">
        <f>IF(D136="","",IF([1]AcumSYS!$AQ133="F","Femenino","Masculino"))</f>
        <v>Masculino</v>
      </c>
      <c r="M136" s="4">
        <f>IF(D136="","",ROUND(SUM([1]AcumSYS!$F133:$AA133)/[1]AcumSYS!$C$2*28,2))</f>
        <v>12806.23</v>
      </c>
      <c r="N136" s="4" t="str">
        <f t="shared" si="3"/>
        <v>Pesos Mexicanos</v>
      </c>
      <c r="O136" s="4">
        <f>IF(D136="","",(ROUND(SUM([1]AcumSYS!$F133:$AA133)/[1]AcumSYS!$C$2*28,2))-(ROUND(SUM([1]AcumSYS!$AB133:$AJ133)/[1]AcumSYS!$C$2*28,2)))</f>
        <v>11802.97</v>
      </c>
      <c r="P136" s="4" t="str">
        <f t="shared" si="4"/>
        <v>Pesos Mexicanos</v>
      </c>
      <c r="Q136" s="4">
        <v>8</v>
      </c>
      <c r="R136" s="4"/>
      <c r="S136" s="4">
        <f>IF(D136="","",[1]AcumSYS!$A133*1)</f>
        <v>284145</v>
      </c>
      <c r="T136" s="4" t="str">
        <f>IF(([1]AcumSYS!N133)=0,"",[1]AcumSYS!$A133*1)</f>
        <v/>
      </c>
      <c r="U136" s="4" t="str">
        <f>IF(D136="","",IF(([1]AcumSYS!W133)=0,"",[1]AcumSYS!$A133*1))</f>
        <v/>
      </c>
      <c r="V136" s="4" t="str">
        <f>IF(D136="","",IF(([1]AcumSYS!S133+[1]AcumSYS!T133)=0,"",[1]AcumSYS!$A133*1))</f>
        <v/>
      </c>
      <c r="W136" s="4"/>
      <c r="X136" s="4"/>
      <c r="Y136" s="4"/>
      <c r="Z136" s="4" t="str">
        <f>IF(D136="","",IF(([1]AcumSYS!O133)=0," ",[1]AcumSYS!$A133*1))</f>
        <v xml:space="preserve"> </v>
      </c>
      <c r="AA136" s="4"/>
      <c r="AB136" s="4" t="str">
        <f>IF(D136="","",IF(([1]AcumSYS!I133+[1]AcumSYS!J133+[1]AcumSYS!K133+[1]AcumSYS!L133+[1]AcumSYS!M133+[1]AcumSYS!P133+[1]AcumSYS!Q133+[1]AcumSYS!R133+[1]AcumSYS!U133+[1]AcumSYS!V133+[1]AcumSYS!X133+[1]AcumSYS!Y133+[1]AcumSYS!Z133+[1]AcumSYS!AA133)=0,"",[1]AcumSYS!$A133*1))</f>
        <v/>
      </c>
      <c r="AC136" s="4"/>
      <c r="AD136" s="4" t="str">
        <f t="shared" si="5"/>
        <v>Recursos Humanos</v>
      </c>
      <c r="AE136" s="6">
        <v>44770</v>
      </c>
      <c r="AF136" s="6">
        <v>44770</v>
      </c>
      <c r="AG136" s="8" t="str">
        <f>IF(MID(E136,1,4)=MID(E135,1,4),"Modificacion en el trimestre",IF([1]AcumSYS!AP133=" "," ","Baja: " &amp;[1]AcumSYS!AP133))</f>
        <v xml:space="preserve"> </v>
      </c>
    </row>
    <row r="137" spans="1:33" x14ac:dyDescent="0.25">
      <c r="A137" s="4">
        <f>IF(D137= "", "",[1]AcumSYS!$B$2)</f>
        <v>2022</v>
      </c>
      <c r="B137" s="6">
        <f>IF(D137="","",+[1]AcumSYS!$D$2)</f>
        <v>44652</v>
      </c>
      <c r="C137" s="6">
        <f>IF(D137="","",+[1]AcumSYS!$E$2)</f>
        <v>44742</v>
      </c>
      <c r="D137" s="4" t="s">
        <v>90</v>
      </c>
      <c r="E137" s="7" t="str">
        <f>+[1]AcumSYS!A134</f>
        <v>0285121</v>
      </c>
      <c r="F137" s="4" t="str">
        <f>IF(D137="","",+[1]AcumSYS!$E134)</f>
        <v>ALMACENISTA</v>
      </c>
      <c r="G137" s="4" t="str">
        <f>IF(D137="","",+[1]AcumSYS!$E134)</f>
        <v>ALMACENISTA</v>
      </c>
      <c r="H137" s="4" t="str">
        <f>IF(D137="","",+[1]AcumSYS!$AS134)</f>
        <v>OPERACION</v>
      </c>
      <c r="I137" s="4" t="str">
        <f>IF(D137="","",+[1]AcumSYS!$B134)</f>
        <v>Edgar</v>
      </c>
      <c r="J137" s="4" t="str">
        <f>IF(D137="","",+[1]AcumSYS!$C134)</f>
        <v>Nuñez</v>
      </c>
      <c r="K137" s="4" t="str">
        <f>IF(D137="","",+[1]AcumSYS!$D134)</f>
        <v>Rocha</v>
      </c>
      <c r="L137" s="4" t="str">
        <f>IF(D137="","",IF([1]AcumSYS!$AQ134="F","Femenino","Masculino"))</f>
        <v>Masculino</v>
      </c>
      <c r="M137" s="4">
        <f>IF(D137="","",ROUND(SUM([1]AcumSYS!$F134:$AA134)/[1]AcumSYS!$C$2*28,2))</f>
        <v>12806.23</v>
      </c>
      <c r="N137" s="4" t="str">
        <f t="shared" ref="N137:N149" si="6">IF(D137="","","Pesos Mexicanos")</f>
        <v>Pesos Mexicanos</v>
      </c>
      <c r="O137" s="4">
        <f>IF(D137="","",(ROUND(SUM([1]AcumSYS!$F134:$AA134)/[1]AcumSYS!$C$2*28,2))-(ROUND(SUM([1]AcumSYS!$AB134:$AJ134)/[1]AcumSYS!$C$2*28,2)))</f>
        <v>11802.97</v>
      </c>
      <c r="P137" s="4" t="str">
        <f t="shared" ref="P137:P149" si="7">IF(D137="","","Pesos Mexicanos")</f>
        <v>Pesos Mexicanos</v>
      </c>
      <c r="Q137" s="4">
        <v>8</v>
      </c>
      <c r="R137" s="4"/>
      <c r="S137" s="4">
        <f>IF(D137="","",[1]AcumSYS!$A134*1)</f>
        <v>285121</v>
      </c>
      <c r="T137" s="4" t="str">
        <f>IF(([1]AcumSYS!N134)=0,"",[1]AcumSYS!$A134*1)</f>
        <v/>
      </c>
      <c r="U137" s="4" t="str">
        <f>IF(D137="","",IF(([1]AcumSYS!W134)=0,"",[1]AcumSYS!$A134*1))</f>
        <v/>
      </c>
      <c r="V137" s="4" t="str">
        <f>IF(D137="","",IF(([1]AcumSYS!S134+[1]AcumSYS!T134)=0,"",[1]AcumSYS!$A134*1))</f>
        <v/>
      </c>
      <c r="W137" s="4"/>
      <c r="X137" s="4"/>
      <c r="Y137" s="4"/>
      <c r="Z137" s="4" t="str">
        <f>IF(D137="","",IF(([1]AcumSYS!O134)=0," ",[1]AcumSYS!$A134*1))</f>
        <v xml:space="preserve"> </v>
      </c>
      <c r="AA137" s="4"/>
      <c r="AB137" s="4" t="str">
        <f>IF(D137="","",IF(([1]AcumSYS!I134+[1]AcumSYS!J134+[1]AcumSYS!K134+[1]AcumSYS!L134+[1]AcumSYS!M134+[1]AcumSYS!P134+[1]AcumSYS!Q134+[1]AcumSYS!R134+[1]AcumSYS!U134+[1]AcumSYS!V134+[1]AcumSYS!X134+[1]AcumSYS!Y134+[1]AcumSYS!Z134+[1]AcumSYS!AA134)=0,"",[1]AcumSYS!$A134*1))</f>
        <v/>
      </c>
      <c r="AC137" s="4"/>
      <c r="AD137" s="4" t="str">
        <f t="shared" ref="AD137:AD149" si="8">IF(D137="","","Recursos Humanos")</f>
        <v>Recursos Humanos</v>
      </c>
      <c r="AE137" s="6">
        <v>44770</v>
      </c>
      <c r="AF137" s="6">
        <v>44770</v>
      </c>
      <c r="AG137" s="8" t="str">
        <f>IF(MID(E137,1,4)=MID(E136,1,4),"Modificacion en el trimestre",IF([1]AcumSYS!AP134=" "," ","Baja: " &amp;[1]AcumSYS!AP134))</f>
        <v xml:space="preserve"> </v>
      </c>
    </row>
    <row r="138" spans="1:33" x14ac:dyDescent="0.25">
      <c r="A138" s="4">
        <f>IF(D138= "", "",[1]AcumSYS!$B$2)</f>
        <v>2022</v>
      </c>
      <c r="B138" s="6">
        <f>IF(D138="","",+[1]AcumSYS!$D$2)</f>
        <v>44652</v>
      </c>
      <c r="C138" s="6">
        <f>IF(D138="","",+[1]AcumSYS!$E$2)</f>
        <v>44742</v>
      </c>
      <c r="D138" s="4" t="s">
        <v>90</v>
      </c>
      <c r="E138" s="7" t="str">
        <f>+[1]AcumSYS!A135</f>
        <v>02861814</v>
      </c>
      <c r="F138" s="4" t="str">
        <f>IF(D138="","",+[1]AcumSYS!$E135)</f>
        <v>AUXILIAR OFICINA OPERATIVA</v>
      </c>
      <c r="G138" s="4" t="str">
        <f>IF(D138="","",+[1]AcumSYS!$E135)</f>
        <v>AUXILIAR OFICINA OPERATIVA</v>
      </c>
      <c r="H138" s="4" t="str">
        <f>IF(D138="","",+[1]AcumSYS!$AS135)</f>
        <v>OPERACION</v>
      </c>
      <c r="I138" s="4" t="str">
        <f>IF(D138="","",+[1]AcumSYS!$B135)</f>
        <v>José Armando</v>
      </c>
      <c r="J138" s="4" t="str">
        <f>IF(D138="","",+[1]AcumSYS!$C135)</f>
        <v>Estrella</v>
      </c>
      <c r="K138" s="4" t="str">
        <f>IF(D138="","",+[1]AcumSYS!$D135)</f>
        <v>Vanegas</v>
      </c>
      <c r="L138" s="4" t="str">
        <f>IF(D138="","",IF([1]AcumSYS!$AQ135="F","Femenino","Masculino"))</f>
        <v>Masculino</v>
      </c>
      <c r="M138" s="4">
        <f>IF(D138="","",ROUND(SUM([1]AcumSYS!$F135:$AA135)/[1]AcumSYS!$C$2*28,2))</f>
        <v>10720.46</v>
      </c>
      <c r="N138" s="4" t="str">
        <f t="shared" si="6"/>
        <v>Pesos Mexicanos</v>
      </c>
      <c r="O138" s="4">
        <f>IF(D138="","",(ROUND(SUM([1]AcumSYS!$F135:$AA135)/[1]AcumSYS!$C$2*28,2))-(ROUND(SUM([1]AcumSYS!$AB135:$AJ135)/[1]AcumSYS!$C$2*28,2)))</f>
        <v>9879.7699999999986</v>
      </c>
      <c r="P138" s="4" t="str">
        <f t="shared" si="7"/>
        <v>Pesos Mexicanos</v>
      </c>
      <c r="Q138" s="4">
        <v>8</v>
      </c>
      <c r="R138" s="4"/>
      <c r="S138" s="4">
        <f>IF(D138="","",[1]AcumSYS!$A135*1)</f>
        <v>2861814</v>
      </c>
      <c r="T138" s="4" t="str">
        <f>IF(([1]AcumSYS!N135)=0,"",[1]AcumSYS!$A135*1)</f>
        <v/>
      </c>
      <c r="U138" s="4" t="str">
        <f>IF(D138="","",IF(([1]AcumSYS!W135)=0,"",[1]AcumSYS!$A135*1))</f>
        <v/>
      </c>
      <c r="V138" s="4" t="str">
        <f>IF(D138="","",IF(([1]AcumSYS!S135+[1]AcumSYS!T135)=0,"",[1]AcumSYS!$A135*1))</f>
        <v/>
      </c>
      <c r="W138" s="4"/>
      <c r="X138" s="4"/>
      <c r="Y138" s="4"/>
      <c r="Z138" s="4" t="str">
        <f>IF(D138="","",IF(([1]AcumSYS!O135)=0," ",[1]AcumSYS!$A135*1))</f>
        <v xml:space="preserve"> </v>
      </c>
      <c r="AA138" s="4"/>
      <c r="AB138" s="4" t="str">
        <f>IF(D138="","",IF(([1]AcumSYS!I135+[1]AcumSYS!J135+[1]AcumSYS!K135+[1]AcumSYS!L135+[1]AcumSYS!M135+[1]AcumSYS!P135+[1]AcumSYS!Q135+[1]AcumSYS!R135+[1]AcumSYS!U135+[1]AcumSYS!V135+[1]AcumSYS!X135+[1]AcumSYS!Y135+[1]AcumSYS!Z135+[1]AcumSYS!AA135)=0,"",[1]AcumSYS!$A135*1))</f>
        <v/>
      </c>
      <c r="AC138" s="4"/>
      <c r="AD138" s="4" t="str">
        <f t="shared" si="8"/>
        <v>Recursos Humanos</v>
      </c>
      <c r="AE138" s="6">
        <v>44770</v>
      </c>
      <c r="AF138" s="6">
        <v>44770</v>
      </c>
      <c r="AG138" s="8" t="str">
        <f>IF(MID(E138,1,4)=MID(E137,1,4),"Modificacion en el trimestre",IF([1]AcumSYS!AP135=" "," ","Baja: " &amp;[1]AcumSYS!AP135))</f>
        <v xml:space="preserve"> </v>
      </c>
    </row>
    <row r="139" spans="1:33" x14ac:dyDescent="0.25">
      <c r="A139" s="4">
        <f>IF(D139= "", "",[1]AcumSYS!$B$2)</f>
        <v>2022</v>
      </c>
      <c r="B139" s="6">
        <f>IF(D139="","",+[1]AcumSYS!$D$2)</f>
        <v>44652</v>
      </c>
      <c r="C139" s="6">
        <f>IF(D139="","",+[1]AcumSYS!$E$2)</f>
        <v>44742</v>
      </c>
      <c r="D139" s="4" t="s">
        <v>90</v>
      </c>
      <c r="E139" s="7" t="str">
        <f>+[1]AcumSYS!A136</f>
        <v>0287145</v>
      </c>
      <c r="F139" s="4" t="str">
        <f>IF(D139="","",+[1]AcumSYS!$E136)</f>
        <v>INSPECTOR DE SERVICIO</v>
      </c>
      <c r="G139" s="4" t="str">
        <f>IF(D139="","",+[1]AcumSYS!$E136)</f>
        <v>INSPECTOR DE SERVICIO</v>
      </c>
      <c r="H139" s="4" t="str">
        <f>IF(D139="","",+[1]AcumSYS!$AS136)</f>
        <v>COMERCIAL</v>
      </c>
      <c r="I139" s="4" t="str">
        <f>IF(D139="","",+[1]AcumSYS!$B136)</f>
        <v>Marco Tulio</v>
      </c>
      <c r="J139" s="4" t="str">
        <f>IF(D139="","",+[1]AcumSYS!$C136)</f>
        <v>Garcia</v>
      </c>
      <c r="K139" s="4" t="str">
        <f>IF(D139="","",+[1]AcumSYS!$D136)</f>
        <v>Celaya</v>
      </c>
      <c r="L139" s="4" t="str">
        <f>IF(D139="","",IF([1]AcumSYS!$AQ136="F","Femenino","Masculino"))</f>
        <v>Masculino</v>
      </c>
      <c r="M139" s="4">
        <f>IF(D139="","",ROUND(SUM([1]AcumSYS!$F136:$AA136)/[1]AcumSYS!$C$2*28,2))</f>
        <v>8259.61</v>
      </c>
      <c r="N139" s="4" t="str">
        <f t="shared" si="6"/>
        <v>Pesos Mexicanos</v>
      </c>
      <c r="O139" s="4">
        <f>IF(D139="","",(ROUND(SUM([1]AcumSYS!$F136:$AA136)/[1]AcumSYS!$C$2*28,2))-(ROUND(SUM([1]AcumSYS!$AB136:$AJ136)/[1]AcumSYS!$C$2*28,2)))</f>
        <v>7500.2100000000009</v>
      </c>
      <c r="P139" s="4" t="str">
        <f t="shared" si="7"/>
        <v>Pesos Mexicanos</v>
      </c>
      <c r="Q139" s="4">
        <v>8</v>
      </c>
      <c r="R139" s="4"/>
      <c r="S139" s="4">
        <f>IF(D139="","",[1]AcumSYS!$A136*1)</f>
        <v>287145</v>
      </c>
      <c r="T139" s="4" t="str">
        <f>IF(([1]AcumSYS!N136)=0,"",[1]AcumSYS!$A136*1)</f>
        <v/>
      </c>
      <c r="U139" s="4" t="str">
        <f>IF(D139="","",IF(([1]AcumSYS!W136)=0,"",[1]AcumSYS!$A136*1))</f>
        <v/>
      </c>
      <c r="V139" s="4" t="str">
        <f>IF(D139="","",IF(([1]AcumSYS!S136+[1]AcumSYS!T136)=0,"",[1]AcumSYS!$A136*1))</f>
        <v/>
      </c>
      <c r="W139" s="4"/>
      <c r="X139" s="4"/>
      <c r="Y139" s="4"/>
      <c r="Z139" s="4" t="str">
        <f>IF(D139="","",IF(([1]AcumSYS!O136)=0," ",[1]AcumSYS!$A136*1))</f>
        <v xml:space="preserve"> </v>
      </c>
      <c r="AA139" s="4"/>
      <c r="AB139" s="4" t="str">
        <f>IF(D139="","",IF(([1]AcumSYS!I136+[1]AcumSYS!J136+[1]AcumSYS!K136+[1]AcumSYS!L136+[1]AcumSYS!M136+[1]AcumSYS!P136+[1]AcumSYS!Q136+[1]AcumSYS!R136+[1]AcumSYS!U136+[1]AcumSYS!V136+[1]AcumSYS!X136+[1]AcumSYS!Y136+[1]AcumSYS!Z136+[1]AcumSYS!AA136)=0,"",[1]AcumSYS!$A136*1))</f>
        <v/>
      </c>
      <c r="AC139" s="4"/>
      <c r="AD139" s="4" t="str">
        <f t="shared" si="8"/>
        <v>Recursos Humanos</v>
      </c>
      <c r="AE139" s="6">
        <v>44770</v>
      </c>
      <c r="AF139" s="6">
        <v>44770</v>
      </c>
      <c r="AG139" s="8" t="str">
        <f>IF(MID(E139,1,4)=MID(E138,1,4),"Modificacion en el trimestre",IF([1]AcumSYS!AP136=" "," ","Baja: " &amp;[1]AcumSYS!AP136))</f>
        <v xml:space="preserve"> </v>
      </c>
    </row>
    <row r="140" spans="1:33" x14ac:dyDescent="0.25">
      <c r="A140" s="4">
        <f>IF(D140= "", "",[1]AcumSYS!$B$2)</f>
        <v>2022</v>
      </c>
      <c r="B140" s="6">
        <f>IF(D140="","",+[1]AcumSYS!$D$2)</f>
        <v>44652</v>
      </c>
      <c r="C140" s="6">
        <f>IF(D140="","",+[1]AcumSYS!$E$2)</f>
        <v>44742</v>
      </c>
      <c r="D140" s="4" t="s">
        <v>90</v>
      </c>
      <c r="E140" s="7" t="str">
        <f>+[1]AcumSYS!A137</f>
        <v>02888143</v>
      </c>
      <c r="F140" s="4" t="str">
        <f>IF(D140="","",+[1]AcumSYS!$E137)</f>
        <v>PARAMEDICO</v>
      </c>
      <c r="G140" s="4" t="str">
        <f>IF(D140="","",+[1]AcumSYS!$E137)</f>
        <v>PARAMEDICO</v>
      </c>
      <c r="H140" s="4" t="str">
        <f>IF(D140="","",+[1]AcumSYS!$AS137)</f>
        <v>CRUZ ROJA</v>
      </c>
      <c r="I140" s="4" t="str">
        <f>IF(D140="","",+[1]AcumSYS!$B137)</f>
        <v>Anyelida</v>
      </c>
      <c r="J140" s="4" t="str">
        <f>IF(D140="","",+[1]AcumSYS!$C137)</f>
        <v>Diaz</v>
      </c>
      <c r="K140" s="4" t="str">
        <f>IF(D140="","",+[1]AcumSYS!$D137)</f>
        <v>Cuellar</v>
      </c>
      <c r="L140" s="4" t="str">
        <f>IF(D140="","",IF([1]AcumSYS!$AQ137="F","Femenino","Masculino"))</f>
        <v>Femenino</v>
      </c>
      <c r="M140" s="4">
        <f>IF(D140="","",ROUND(SUM([1]AcumSYS!$F137:$AA137)/[1]AcumSYS!$C$2*28,2))</f>
        <v>3396.92</v>
      </c>
      <c r="N140" s="4" t="str">
        <f t="shared" si="6"/>
        <v>Pesos Mexicanos</v>
      </c>
      <c r="O140" s="4">
        <f>IF(D140="","",(ROUND(SUM([1]AcumSYS!$F137:$AA137)/[1]AcumSYS!$C$2*28,2))-(ROUND(SUM([1]AcumSYS!$AB137:$AJ137)/[1]AcumSYS!$C$2*28,2)))</f>
        <v>3160</v>
      </c>
      <c r="P140" s="4" t="str">
        <f t="shared" si="7"/>
        <v>Pesos Mexicanos</v>
      </c>
      <c r="Q140" s="4">
        <v>8</v>
      </c>
      <c r="R140" s="4"/>
      <c r="S140" s="4">
        <f>IF(D140="","",[1]AcumSYS!$A137*1)</f>
        <v>2888143</v>
      </c>
      <c r="T140" s="4" t="str">
        <f>IF(([1]AcumSYS!N137)=0,"",[1]AcumSYS!$A137*1)</f>
        <v/>
      </c>
      <c r="U140" s="4" t="str">
        <f>IF(D140="","",IF(([1]AcumSYS!W137)=0,"",[1]AcumSYS!$A137*1))</f>
        <v/>
      </c>
      <c r="V140" s="4" t="str">
        <f>IF(D140="","",IF(([1]AcumSYS!S137+[1]AcumSYS!T137)=0,"",[1]AcumSYS!$A137*1))</f>
        <v/>
      </c>
      <c r="W140" s="4"/>
      <c r="X140" s="4"/>
      <c r="Y140" s="4"/>
      <c r="Z140" s="4" t="str">
        <f>IF(D140="","",IF(([1]AcumSYS!O137)=0," ",[1]AcumSYS!$A137*1))</f>
        <v xml:space="preserve"> </v>
      </c>
      <c r="AA140" s="4"/>
      <c r="AB140" s="4" t="str">
        <f>IF(D140="","",IF(([1]AcumSYS!I137+[1]AcumSYS!J137+[1]AcumSYS!K137+[1]AcumSYS!L137+[1]AcumSYS!M137+[1]AcumSYS!P137+[1]AcumSYS!Q137+[1]AcumSYS!R137+[1]AcumSYS!U137+[1]AcumSYS!V137+[1]AcumSYS!X137+[1]AcumSYS!Y137+[1]AcumSYS!Z137+[1]AcumSYS!AA137)=0,"",[1]AcumSYS!$A137*1))</f>
        <v/>
      </c>
      <c r="AC140" s="4"/>
      <c r="AD140" s="4" t="str">
        <f t="shared" si="8"/>
        <v>Recursos Humanos</v>
      </c>
      <c r="AE140" s="6">
        <v>44770</v>
      </c>
      <c r="AF140" s="6">
        <v>44770</v>
      </c>
      <c r="AG140" s="8" t="str">
        <f>IF(MID(E140,1,4)=MID(E139,1,4),"Modificacion en el trimestre",IF([1]AcumSYS!AP137=" "," ","Baja: " &amp;[1]AcumSYS!AP137))</f>
        <v xml:space="preserve"> </v>
      </c>
    </row>
    <row r="141" spans="1:33" x14ac:dyDescent="0.25">
      <c r="A141" s="4">
        <f>IF(D141= "", "",[1]AcumSYS!$B$2)</f>
        <v>2022</v>
      </c>
      <c r="B141" s="6">
        <f>IF(D141="","",+[1]AcumSYS!$D$2)</f>
        <v>44652</v>
      </c>
      <c r="C141" s="6">
        <f>IF(D141="","",+[1]AcumSYS!$E$2)</f>
        <v>44742</v>
      </c>
      <c r="D141" s="4" t="s">
        <v>90</v>
      </c>
      <c r="E141" s="7" t="str">
        <f>+[1]AcumSYS!A138</f>
        <v>02898143</v>
      </c>
      <c r="F141" s="4" t="str">
        <f>IF(D141="","",+[1]AcumSYS!$E138)</f>
        <v>PARAMEDICO</v>
      </c>
      <c r="G141" s="4" t="str">
        <f>IF(D141="","",+[1]AcumSYS!$E138)</f>
        <v>PARAMEDICO</v>
      </c>
      <c r="H141" s="4" t="str">
        <f>IF(D141="","",+[1]AcumSYS!$AS138)</f>
        <v>CRUZ ROJA</v>
      </c>
      <c r="I141" s="4" t="str">
        <f>IF(D141="","",+[1]AcumSYS!$B138)</f>
        <v>Yuvia</v>
      </c>
      <c r="J141" s="4" t="str">
        <f>IF(D141="","",+[1]AcumSYS!$C138)</f>
        <v>Pompa</v>
      </c>
      <c r="K141" s="4" t="str">
        <f>IF(D141="","",+[1]AcumSYS!$D138)</f>
        <v>Bermudez</v>
      </c>
      <c r="L141" s="4" t="str">
        <f>IF(D141="","",IF([1]AcumSYS!$AQ138="F","Femenino","Masculino"))</f>
        <v>Femenino</v>
      </c>
      <c r="M141" s="4">
        <f>IF(D141="","",ROUND(SUM([1]AcumSYS!$F138:$AA138)/[1]AcumSYS!$C$2*28,2))</f>
        <v>3396.92</v>
      </c>
      <c r="N141" s="4" t="str">
        <f t="shared" si="6"/>
        <v>Pesos Mexicanos</v>
      </c>
      <c r="O141" s="4">
        <f>IF(D141="","",(ROUND(SUM([1]AcumSYS!$F138:$AA138)/[1]AcumSYS!$C$2*28,2))-(ROUND(SUM([1]AcumSYS!$AB138:$AJ138)/[1]AcumSYS!$C$2*28,2)))</f>
        <v>3160</v>
      </c>
      <c r="P141" s="4" t="str">
        <f t="shared" si="7"/>
        <v>Pesos Mexicanos</v>
      </c>
      <c r="Q141" s="4">
        <v>8</v>
      </c>
      <c r="R141" s="4"/>
      <c r="S141" s="4">
        <f>IF(D141="","",[1]AcumSYS!$A138*1)</f>
        <v>2898143</v>
      </c>
      <c r="T141" s="4" t="str">
        <f>IF(([1]AcumSYS!N138)=0,"",[1]AcumSYS!$A138*1)</f>
        <v/>
      </c>
      <c r="U141" s="4" t="str">
        <f>IF(D141="","",IF(([1]AcumSYS!W138)=0,"",[1]AcumSYS!$A138*1))</f>
        <v/>
      </c>
      <c r="V141" s="4" t="str">
        <f>IF(D141="","",IF(([1]AcumSYS!S138+[1]AcumSYS!T138)=0,"",[1]AcumSYS!$A138*1))</f>
        <v/>
      </c>
      <c r="W141" s="4"/>
      <c r="X141" s="4"/>
      <c r="Y141" s="4"/>
      <c r="Z141" s="4" t="str">
        <f>IF(D141="","",IF(([1]AcumSYS!O138)=0," ",[1]AcumSYS!$A138*1))</f>
        <v xml:space="preserve"> </v>
      </c>
      <c r="AA141" s="4"/>
      <c r="AB141" s="4" t="str">
        <f>IF(D141="","",IF(([1]AcumSYS!I138+[1]AcumSYS!J138+[1]AcumSYS!K138+[1]AcumSYS!L138+[1]AcumSYS!M138+[1]AcumSYS!P138+[1]AcumSYS!Q138+[1]AcumSYS!R138+[1]AcumSYS!U138+[1]AcumSYS!V138+[1]AcumSYS!X138+[1]AcumSYS!Y138+[1]AcumSYS!Z138+[1]AcumSYS!AA138)=0,"",[1]AcumSYS!$A138*1))</f>
        <v/>
      </c>
      <c r="AC141" s="4"/>
      <c r="AD141" s="4" t="str">
        <f t="shared" si="8"/>
        <v>Recursos Humanos</v>
      </c>
      <c r="AE141" s="6">
        <v>44770</v>
      </c>
      <c r="AF141" s="6">
        <v>44770</v>
      </c>
      <c r="AG141" s="8" t="str">
        <f>IF(MID(E141,1,4)=MID(E140,1,4),"Modificacion en el trimestre",IF([1]AcumSYS!AP138=" "," ","Baja: " &amp;[1]AcumSYS!AP138))</f>
        <v xml:space="preserve"> </v>
      </c>
    </row>
    <row r="142" spans="1:33" x14ac:dyDescent="0.25">
      <c r="A142" s="4">
        <f>IF(D142= "", "",[1]AcumSYS!$B$2)</f>
        <v>2022</v>
      </c>
      <c r="B142" s="6">
        <f>IF(D142="","",+[1]AcumSYS!$D$2)</f>
        <v>44652</v>
      </c>
      <c r="C142" s="6">
        <f>IF(D142="","",+[1]AcumSYS!$E$2)</f>
        <v>44742</v>
      </c>
      <c r="D142" s="4" t="s">
        <v>90</v>
      </c>
      <c r="E142" s="7" t="str">
        <f>+[1]AcumSYS!A139</f>
        <v>02908144</v>
      </c>
      <c r="F142" s="4" t="str">
        <f>IF(D142="","",+[1]AcumSYS!$E139)</f>
        <v>BOMBERO PARAMEDICO</v>
      </c>
      <c r="G142" s="4" t="str">
        <f>IF(D142="","",+[1]AcumSYS!$E139)</f>
        <v>BOMBERO PARAMEDICO</v>
      </c>
      <c r="H142" s="4" t="str">
        <f>IF(D142="","",+[1]AcumSYS!$AS139)</f>
        <v>BOMBEROS</v>
      </c>
      <c r="I142" s="4" t="str">
        <f>IF(D142="","",+[1]AcumSYS!$B139)</f>
        <v>Jose Abel</v>
      </c>
      <c r="J142" s="4" t="str">
        <f>IF(D142="","",+[1]AcumSYS!$C139)</f>
        <v>Canastillo</v>
      </c>
      <c r="K142" s="4" t="str">
        <f>IF(D142="","",+[1]AcumSYS!$D139)</f>
        <v>Valenzuela</v>
      </c>
      <c r="L142" s="4" t="str">
        <f>IF(D142="","",IF([1]AcumSYS!$AQ139="F","Femenino","Masculino"))</f>
        <v>Masculino</v>
      </c>
      <c r="M142" s="4">
        <f>IF(D142="","",ROUND(SUM([1]AcumSYS!$F139:$AA139)/[1]AcumSYS!$C$2*28,2))</f>
        <v>3396.92</v>
      </c>
      <c r="N142" s="4" t="str">
        <f t="shared" si="6"/>
        <v>Pesos Mexicanos</v>
      </c>
      <c r="O142" s="4">
        <f>IF(D142="","",(ROUND(SUM([1]AcumSYS!$F139:$AA139)/[1]AcumSYS!$C$2*28,2))-(ROUND(SUM([1]AcumSYS!$AB139:$AJ139)/[1]AcumSYS!$C$2*28,2)))</f>
        <v>3160</v>
      </c>
      <c r="P142" s="4" t="str">
        <f t="shared" si="7"/>
        <v>Pesos Mexicanos</v>
      </c>
      <c r="Q142" s="4">
        <v>8</v>
      </c>
      <c r="R142" s="4"/>
      <c r="S142" s="4">
        <f>IF(D142="","",[1]AcumSYS!$A139*1)</f>
        <v>2908144</v>
      </c>
      <c r="T142" s="4" t="str">
        <f>IF(([1]AcumSYS!N139)=0,"",[1]AcumSYS!$A139*1)</f>
        <v/>
      </c>
      <c r="U142" s="4" t="str">
        <f>IF(D142="","",IF(([1]AcumSYS!W139)=0,"",[1]AcumSYS!$A139*1))</f>
        <v/>
      </c>
      <c r="V142" s="4" t="str">
        <f>IF(D142="","",IF(([1]AcumSYS!S139+[1]AcumSYS!T139)=0,"",[1]AcumSYS!$A139*1))</f>
        <v/>
      </c>
      <c r="W142" s="4"/>
      <c r="X142" s="4"/>
      <c r="Y142" s="4"/>
      <c r="Z142" s="4" t="str">
        <f>IF(D142="","",IF(([1]AcumSYS!O139)=0," ",[1]AcumSYS!$A139*1))</f>
        <v xml:space="preserve"> </v>
      </c>
      <c r="AA142" s="4"/>
      <c r="AB142" s="4" t="str">
        <f>IF(D142="","",IF(([1]AcumSYS!I139+[1]AcumSYS!J139+[1]AcumSYS!K139+[1]AcumSYS!L139+[1]AcumSYS!M139+[1]AcumSYS!P139+[1]AcumSYS!Q139+[1]AcumSYS!R139+[1]AcumSYS!U139+[1]AcumSYS!V139+[1]AcumSYS!X139+[1]AcumSYS!Y139+[1]AcumSYS!Z139+[1]AcumSYS!AA139)=0,"",[1]AcumSYS!$A139*1))</f>
        <v/>
      </c>
      <c r="AC142" s="4"/>
      <c r="AD142" s="4" t="str">
        <f t="shared" si="8"/>
        <v>Recursos Humanos</v>
      </c>
      <c r="AE142" s="6">
        <v>44770</v>
      </c>
      <c r="AF142" s="6">
        <v>44770</v>
      </c>
      <c r="AG142" s="8" t="str">
        <f>IF(MID(E142,1,4)=MID(E141,1,4),"Modificacion en el trimestre",IF([1]AcumSYS!AP139=" "," ","Baja: " &amp;[1]AcumSYS!AP139))</f>
        <v xml:space="preserve"> </v>
      </c>
    </row>
    <row r="143" spans="1:33" x14ac:dyDescent="0.25">
      <c r="A143" s="4">
        <f>IF(D143= "", "",[1]AcumSYS!$B$2)</f>
        <v>2022</v>
      </c>
      <c r="B143" s="6">
        <f>IF(D143="","",+[1]AcumSYS!$D$2)</f>
        <v>44652</v>
      </c>
      <c r="C143" s="6">
        <f>IF(D143="","",+[1]AcumSYS!$E$2)</f>
        <v>44742</v>
      </c>
      <c r="D143" s="4" t="s">
        <v>90</v>
      </c>
      <c r="E143" s="7" t="str">
        <f>+[1]AcumSYS!A140</f>
        <v>02918144</v>
      </c>
      <c r="F143" s="4" t="str">
        <f>IF(D143="","",+[1]AcumSYS!$E140)</f>
        <v>BOMBERO PARAMEDICO</v>
      </c>
      <c r="G143" s="4" t="str">
        <f>IF(D143="","",+[1]AcumSYS!$E140)</f>
        <v>BOMBERO PARAMEDICO</v>
      </c>
      <c r="H143" s="4" t="str">
        <f>IF(D143="","",+[1]AcumSYS!$AS140)</f>
        <v>BOMBEROS</v>
      </c>
      <c r="I143" s="4" t="str">
        <f>IF(D143="","",+[1]AcumSYS!$B140)</f>
        <v>Luis  Ulfran</v>
      </c>
      <c r="J143" s="4" t="str">
        <f>IF(D143="","",+[1]AcumSYS!$C140)</f>
        <v>Barraza</v>
      </c>
      <c r="K143" s="4" t="str">
        <f>IF(D143="","",+[1]AcumSYS!$D140)</f>
        <v>Sanchez</v>
      </c>
      <c r="L143" s="4" t="str">
        <f>IF(D143="","",IF([1]AcumSYS!$AQ140="F","Femenino","Masculino"))</f>
        <v>Masculino</v>
      </c>
      <c r="M143" s="4">
        <f>IF(D143="","",ROUND(SUM([1]AcumSYS!$F140:$AA140)/[1]AcumSYS!$C$2*28,2))</f>
        <v>1698.46</v>
      </c>
      <c r="N143" s="4" t="str">
        <f t="shared" si="6"/>
        <v>Pesos Mexicanos</v>
      </c>
      <c r="O143" s="4">
        <f>IF(D143="","",(ROUND(SUM([1]AcumSYS!$F140:$AA140)/[1]AcumSYS!$C$2*28,2))-(ROUND(SUM([1]AcumSYS!$AB140:$AJ140)/[1]AcumSYS!$C$2*28,2)))</f>
        <v>1580</v>
      </c>
      <c r="P143" s="4" t="str">
        <f t="shared" si="7"/>
        <v>Pesos Mexicanos</v>
      </c>
      <c r="Q143" s="4">
        <v>8</v>
      </c>
      <c r="R143" s="4"/>
      <c r="S143" s="4">
        <f>IF(D143="","",[1]AcumSYS!$A140*1)</f>
        <v>2918144</v>
      </c>
      <c r="T143" s="4" t="str">
        <f>IF(([1]AcumSYS!N140)=0,"",[1]AcumSYS!$A140*1)</f>
        <v/>
      </c>
      <c r="U143" s="4" t="str">
        <f>IF(D143="","",IF(([1]AcumSYS!W140)=0,"",[1]AcumSYS!$A140*1))</f>
        <v/>
      </c>
      <c r="V143" s="4" t="str">
        <f>IF(D143="","",IF(([1]AcumSYS!S140+[1]AcumSYS!T140)=0,"",[1]AcumSYS!$A140*1))</f>
        <v/>
      </c>
      <c r="W143" s="4"/>
      <c r="X143" s="4"/>
      <c r="Y143" s="4"/>
      <c r="Z143" s="4" t="str">
        <f>IF(D143="","",IF(([1]AcumSYS!O140)=0," ",[1]AcumSYS!$A140*1))</f>
        <v xml:space="preserve"> </v>
      </c>
      <c r="AA143" s="4"/>
      <c r="AB143" s="4" t="str">
        <f>IF(D143="","",IF(([1]AcumSYS!I140+[1]AcumSYS!J140+[1]AcumSYS!K140+[1]AcumSYS!L140+[1]AcumSYS!M140+[1]AcumSYS!P140+[1]AcumSYS!Q140+[1]AcumSYS!R140+[1]AcumSYS!U140+[1]AcumSYS!V140+[1]AcumSYS!X140+[1]AcumSYS!Y140+[1]AcumSYS!Z140+[1]AcumSYS!AA140)=0,"",[1]AcumSYS!$A140*1))</f>
        <v/>
      </c>
      <c r="AC143" s="4"/>
      <c r="AD143" s="4" t="str">
        <f t="shared" si="8"/>
        <v>Recursos Humanos</v>
      </c>
      <c r="AE143" s="6">
        <v>44770</v>
      </c>
      <c r="AF143" s="6">
        <v>44770</v>
      </c>
      <c r="AG143" s="8" t="str">
        <f>IF(MID(E143,1,4)=MID(E142,1,4),"Modificacion en el trimestre",IF([1]AcumSYS!AP140=" "," ","Baja: " &amp;[1]AcumSYS!AP140))</f>
        <v xml:space="preserve"> </v>
      </c>
    </row>
    <row r="144" spans="1:33" x14ac:dyDescent="0.25">
      <c r="A144" s="4">
        <f>IF(D144= "", "",[1]AcumSYS!$B$2)</f>
        <v>2022</v>
      </c>
      <c r="B144" s="6">
        <f>IF(D144="","",+[1]AcumSYS!$D$2)</f>
        <v>44652</v>
      </c>
      <c r="C144" s="6">
        <f>IF(D144="","",+[1]AcumSYS!$E$2)</f>
        <v>44742</v>
      </c>
      <c r="D144" s="4" t="s">
        <v>90</v>
      </c>
      <c r="E144" s="7" t="str">
        <f>+[1]AcumSYS!A141</f>
        <v>1004191</v>
      </c>
      <c r="F144" s="4" t="str">
        <f>IF(D144="","",+[1]AcumSYS!$E141)</f>
        <v>AUXILIAR DE INGRESOS</v>
      </c>
      <c r="G144" s="4" t="str">
        <f>IF(D144="","",+[1]AcumSYS!$E141)</f>
        <v>AUXILIAR DE INGRESOS</v>
      </c>
      <c r="H144" s="4" t="str">
        <f>IF(D144="","",+[1]AcumSYS!$AS141)</f>
        <v>UNIDAD RURAL Y GRIEGA</v>
      </c>
      <c r="I144" s="4" t="str">
        <f>IF(D144="","",+[1]AcumSYS!$B141)</f>
        <v>Jose Crispin</v>
      </c>
      <c r="J144" s="4" t="str">
        <f>IF(D144="","",+[1]AcumSYS!$C141)</f>
        <v>Vera</v>
      </c>
      <c r="K144" s="4" t="str">
        <f>IF(D144="","",+[1]AcumSYS!$D141)</f>
        <v>Cisneros</v>
      </c>
      <c r="L144" s="4" t="str">
        <f>IF(D144="","",IF([1]AcumSYS!$AQ141="F","Femenino","Masculino"))</f>
        <v>Masculino</v>
      </c>
      <c r="M144" s="4">
        <f>IF(D144="","",ROUND(SUM([1]AcumSYS!$F141:$AA141)/[1]AcumSYS!$C$2*28,2))</f>
        <v>15825.75</v>
      </c>
      <c r="N144" s="4" t="str">
        <f t="shared" si="6"/>
        <v>Pesos Mexicanos</v>
      </c>
      <c r="O144" s="4">
        <f>IF(D144="","",(ROUND(SUM([1]AcumSYS!$F141:$AA141)/[1]AcumSYS!$C$2*28,2))-(ROUND(SUM([1]AcumSYS!$AB141:$AJ141)/[1]AcumSYS!$C$2*28,2)))</f>
        <v>10403.25</v>
      </c>
      <c r="P144" s="4" t="str">
        <f t="shared" si="7"/>
        <v>Pesos Mexicanos</v>
      </c>
      <c r="Q144" s="4">
        <v>8</v>
      </c>
      <c r="R144" s="4"/>
      <c r="S144" s="4">
        <f>IF(D144="","",[1]AcumSYS!$A141*1)</f>
        <v>1004191</v>
      </c>
      <c r="T144" s="4" t="str">
        <f>IF(([1]AcumSYS!N141)=0,"",[1]AcumSYS!$A141*1)</f>
        <v/>
      </c>
      <c r="U144" s="4" t="str">
        <f>IF(D144="","",IF(([1]AcumSYS!W141)=0,"",[1]AcumSYS!$A141*1))</f>
        <v/>
      </c>
      <c r="V144" s="4">
        <f>IF(D144="","",IF(([1]AcumSYS!S141+[1]AcumSYS!T141)=0,"",[1]AcumSYS!$A141*1))</f>
        <v>1004191</v>
      </c>
      <c r="W144" s="4"/>
      <c r="X144" s="4"/>
      <c r="Y144" s="4"/>
      <c r="Z144" s="4" t="str">
        <f>IF(D144="","",IF(([1]AcumSYS!O141)=0," ",[1]AcumSYS!$A141*1))</f>
        <v xml:space="preserve"> </v>
      </c>
      <c r="AA144" s="4"/>
      <c r="AB144" s="4" t="str">
        <f>IF(D144="","",IF(([1]AcumSYS!I141+[1]AcumSYS!J141+[1]AcumSYS!K141+[1]AcumSYS!L141+[1]AcumSYS!M141+[1]AcumSYS!P141+[1]AcumSYS!Q141+[1]AcumSYS!R141+[1]AcumSYS!U141+[1]AcumSYS!V141+[1]AcumSYS!X141+[1]AcumSYS!Y141+[1]AcumSYS!Z141+[1]AcumSYS!AA141)=0,"",[1]AcumSYS!$A141*1))</f>
        <v/>
      </c>
      <c r="AC144" s="4"/>
      <c r="AD144" s="4" t="str">
        <f t="shared" si="8"/>
        <v>Recursos Humanos</v>
      </c>
      <c r="AE144" s="6">
        <v>44770</v>
      </c>
      <c r="AF144" s="6">
        <v>44770</v>
      </c>
      <c r="AG144" s="8" t="str">
        <f>IF(MID(E144,1,4)=MID(E143,1,4),"Modificacion en el trimestre",IF([1]AcumSYS!AP141=" "," ","Baja: " &amp;[1]AcumSYS!AP141))</f>
        <v xml:space="preserve"> </v>
      </c>
    </row>
    <row r="145" spans="1:33" x14ac:dyDescent="0.25">
      <c r="A145" s="4">
        <f>IF(D145= "", "",[1]AcumSYS!$B$2)</f>
        <v>2022</v>
      </c>
      <c r="B145" s="6">
        <f>IF(D145="","",+[1]AcumSYS!$D$2)</f>
        <v>44652</v>
      </c>
      <c r="C145" s="6">
        <f>IF(D145="","",+[1]AcumSYS!$E$2)</f>
        <v>44742</v>
      </c>
      <c r="D145" s="4" t="s">
        <v>90</v>
      </c>
      <c r="E145" s="7" t="str">
        <f>+[1]AcumSYS!A142</f>
        <v>1006192</v>
      </c>
      <c r="F145" s="4" t="str">
        <f>IF(D145="","",+[1]AcumSYS!$E142)</f>
        <v>SUPERVISOR E INSTALADOR DE REDES</v>
      </c>
      <c r="G145" s="4" t="str">
        <f>IF(D145="","",+[1]AcumSYS!$E142)</f>
        <v>SUPERVISOR E INSTALADOR DE REDES</v>
      </c>
      <c r="H145" s="4" t="str">
        <f>IF(D145="","",+[1]AcumSYS!$AS142)</f>
        <v>UNIDAD RURAL Y GRIEGA</v>
      </c>
      <c r="I145" s="4" t="str">
        <f>IF(D145="","",+[1]AcumSYS!$B142)</f>
        <v>Angel</v>
      </c>
      <c r="J145" s="4" t="str">
        <f>IF(D145="","",+[1]AcumSYS!$C142)</f>
        <v>Xocua</v>
      </c>
      <c r="K145" s="4" t="str">
        <f>IF(D145="","",+[1]AcumSYS!$D142)</f>
        <v>Tlehuactle</v>
      </c>
      <c r="L145" s="4" t="str">
        <f>IF(D145="","",IF([1]AcumSYS!$AQ142="F","Femenino","Masculino"))</f>
        <v>Masculino</v>
      </c>
      <c r="M145" s="4">
        <f>IF(D145="","",ROUND(SUM([1]AcumSYS!$F142:$AA142)/[1]AcumSYS!$C$2*28,2))</f>
        <v>13526.02</v>
      </c>
      <c r="N145" s="4" t="str">
        <f t="shared" si="6"/>
        <v>Pesos Mexicanos</v>
      </c>
      <c r="O145" s="4">
        <f>IF(D145="","",(ROUND(SUM([1]AcumSYS!$F142:$AA142)/[1]AcumSYS!$C$2*28,2))-(ROUND(SUM([1]AcumSYS!$AB142:$AJ142)/[1]AcumSYS!$C$2*28,2)))</f>
        <v>11159.150000000001</v>
      </c>
      <c r="P145" s="4" t="str">
        <f t="shared" si="7"/>
        <v>Pesos Mexicanos</v>
      </c>
      <c r="Q145" s="4">
        <v>8</v>
      </c>
      <c r="R145" s="4"/>
      <c r="S145" s="4">
        <f>IF(D145="","",[1]AcumSYS!$A142*1)</f>
        <v>1006192</v>
      </c>
      <c r="T145" s="4" t="str">
        <f>IF(([1]AcumSYS!N142)=0,"",[1]AcumSYS!$A142*1)</f>
        <v/>
      </c>
      <c r="U145" s="4" t="str">
        <f>IF(D145="","",IF(([1]AcumSYS!W142)=0,"",[1]AcumSYS!$A142*1))</f>
        <v/>
      </c>
      <c r="V145" s="4" t="str">
        <f>IF(D145="","",IF(([1]AcumSYS!S142+[1]AcumSYS!T142)=0,"",[1]AcumSYS!$A142*1))</f>
        <v/>
      </c>
      <c r="W145" s="4"/>
      <c r="X145" s="4"/>
      <c r="Y145" s="4"/>
      <c r="Z145" s="4" t="str">
        <f>IF(D145="","",IF(([1]AcumSYS!O142)=0," ",[1]AcumSYS!$A142*1))</f>
        <v xml:space="preserve"> </v>
      </c>
      <c r="AA145" s="4"/>
      <c r="AB145" s="4">
        <f>IF(D145="","",IF(([1]AcumSYS!I142+[1]AcumSYS!J142+[1]AcumSYS!K142+[1]AcumSYS!L142+[1]AcumSYS!M142+[1]AcumSYS!P142+[1]AcumSYS!Q142+[1]AcumSYS!R142+[1]AcumSYS!U142+[1]AcumSYS!V142+[1]AcumSYS!X142+[1]AcumSYS!Y142+[1]AcumSYS!Z142+[1]AcumSYS!AA142)=0,"",[1]AcumSYS!$A142*1))</f>
        <v>1006192</v>
      </c>
      <c r="AC145" s="4"/>
      <c r="AD145" s="4" t="str">
        <f t="shared" si="8"/>
        <v>Recursos Humanos</v>
      </c>
      <c r="AE145" s="6">
        <v>44770</v>
      </c>
      <c r="AF145" s="6">
        <v>44770</v>
      </c>
      <c r="AG145" s="8" t="str">
        <f>IF(MID(E145,1,4)=MID(E144,1,4),"Modificacion en el trimestre",IF([1]AcumSYS!AP142=" "," ","Baja: " &amp;[1]AcumSYS!AP142))</f>
        <v xml:space="preserve"> </v>
      </c>
    </row>
    <row r="146" spans="1:33" x14ac:dyDescent="0.25">
      <c r="A146" s="4">
        <f>IF(D146= "", "",[1]AcumSYS!$B$2)</f>
        <v>2022</v>
      </c>
      <c r="B146" s="6">
        <f>IF(D146="","",+[1]AcumSYS!$D$2)</f>
        <v>44652</v>
      </c>
      <c r="C146" s="6">
        <f>IF(D146="","",+[1]AcumSYS!$E$2)</f>
        <v>44742</v>
      </c>
      <c r="D146" s="4" t="s">
        <v>90</v>
      </c>
      <c r="E146" s="7" t="str">
        <f>+[1]AcumSYS!A143</f>
        <v>1007192</v>
      </c>
      <c r="F146" s="4" t="str">
        <f>IF(D146="","",+[1]AcumSYS!$E143)</f>
        <v>SUPERVISOR E INSTALADOR DE REDES</v>
      </c>
      <c r="G146" s="4" t="str">
        <f>IF(D146="","",+[1]AcumSYS!$E143)</f>
        <v>SUPERVISOR E INSTALADOR DE REDES</v>
      </c>
      <c r="H146" s="4" t="str">
        <f>IF(D146="","",+[1]AcumSYS!$AS143)</f>
        <v>UNIDAD RURAL Y GRIEGA</v>
      </c>
      <c r="I146" s="4" t="str">
        <f>IF(D146="","",+[1]AcumSYS!$B143)</f>
        <v>Pedro</v>
      </c>
      <c r="J146" s="4" t="str">
        <f>IF(D146="","",+[1]AcumSYS!$C143)</f>
        <v>Mendez</v>
      </c>
      <c r="K146" s="4" t="str">
        <f>IF(D146="","",+[1]AcumSYS!$D143)</f>
        <v>Vega</v>
      </c>
      <c r="L146" s="4" t="str">
        <f>IF(D146="","",IF([1]AcumSYS!$AQ143="F","Femenino","Masculino"))</f>
        <v>Masculino</v>
      </c>
      <c r="M146" s="4">
        <f>IF(D146="","",ROUND(SUM([1]AcumSYS!$F143:$AA143)/[1]AcumSYS!$C$2*28,2))</f>
        <v>15197.04</v>
      </c>
      <c r="N146" s="4" t="str">
        <f t="shared" si="6"/>
        <v>Pesos Mexicanos</v>
      </c>
      <c r="O146" s="4">
        <f>IF(D146="","",(ROUND(SUM([1]AcumSYS!$F143:$AA143)/[1]AcumSYS!$C$2*28,2))-(ROUND(SUM([1]AcumSYS!$AB143:$AJ143)/[1]AcumSYS!$C$2*28,2)))</f>
        <v>12212.720000000001</v>
      </c>
      <c r="P146" s="4" t="str">
        <f t="shared" si="7"/>
        <v>Pesos Mexicanos</v>
      </c>
      <c r="Q146" s="4">
        <v>8</v>
      </c>
      <c r="R146" s="4"/>
      <c r="S146" s="4">
        <f>IF(D146="","",[1]AcumSYS!$A143*1)</f>
        <v>1007192</v>
      </c>
      <c r="T146" s="4" t="str">
        <f>IF(([1]AcumSYS!N143)=0,"",[1]AcumSYS!$A143*1)</f>
        <v/>
      </c>
      <c r="U146" s="4" t="str">
        <f>IF(D146="","",IF(([1]AcumSYS!W143)=0,"",[1]AcumSYS!$A143*1))</f>
        <v/>
      </c>
      <c r="V146" s="4">
        <f>IF(D146="","",IF(([1]AcumSYS!S143+[1]AcumSYS!T143)=0,"",[1]AcumSYS!$A143*1))</f>
        <v>1007192</v>
      </c>
      <c r="W146" s="4"/>
      <c r="X146" s="4"/>
      <c r="Y146" s="4"/>
      <c r="Z146" s="4" t="str">
        <f>IF(D146="","",IF(([1]AcumSYS!O143)=0," ",[1]AcumSYS!$A143*1))</f>
        <v xml:space="preserve"> </v>
      </c>
      <c r="AA146" s="4"/>
      <c r="AB146" s="4">
        <f>IF(D146="","",IF(([1]AcumSYS!I143+[1]AcumSYS!J143+[1]AcumSYS!K143+[1]AcumSYS!L143+[1]AcumSYS!M143+[1]AcumSYS!P143+[1]AcumSYS!Q143+[1]AcumSYS!R143+[1]AcumSYS!U143+[1]AcumSYS!V143+[1]AcumSYS!X143+[1]AcumSYS!Y143+[1]AcumSYS!Z143+[1]AcumSYS!AA143)=0,"",[1]AcumSYS!$A143*1))</f>
        <v>1007192</v>
      </c>
      <c r="AC146" s="4"/>
      <c r="AD146" s="4" t="str">
        <f t="shared" si="8"/>
        <v>Recursos Humanos</v>
      </c>
      <c r="AE146" s="6">
        <v>44770</v>
      </c>
      <c r="AF146" s="6">
        <v>44770</v>
      </c>
      <c r="AG146" s="8" t="str">
        <f>IF(MID(E146,1,4)=MID(E145,1,4),"Modificacion en el trimestre",IF([1]AcumSYS!AP143=" "," ","Baja: " &amp;[1]AcumSYS!AP143))</f>
        <v xml:space="preserve"> </v>
      </c>
    </row>
    <row r="147" spans="1:33" x14ac:dyDescent="0.25">
      <c r="A147" s="4">
        <f>IF(D147= "", "",[1]AcumSYS!$B$2)</f>
        <v>2022</v>
      </c>
      <c r="B147" s="6">
        <f>IF(D147="","",+[1]AcumSYS!$D$2)</f>
        <v>44652</v>
      </c>
      <c r="C147" s="6">
        <f>IF(D147="","",+[1]AcumSYS!$E$2)</f>
        <v>44742</v>
      </c>
      <c r="D147" s="4" t="s">
        <v>90</v>
      </c>
      <c r="E147" s="7" t="str">
        <f>+[1]AcumSYS!A144</f>
        <v>1008193</v>
      </c>
      <c r="F147" s="4" t="str">
        <f>IF(D147="","",+[1]AcumSYS!$E144)</f>
        <v>VELADOR PLANTA TRATAMIENTO</v>
      </c>
      <c r="G147" s="4" t="str">
        <f>IF(D147="","",+[1]AcumSYS!$E144)</f>
        <v>VELADOR PLANTA TRATAMIENTO</v>
      </c>
      <c r="H147" s="4" t="str">
        <f>IF(D147="","",+[1]AcumSYS!$AS144)</f>
        <v>UNIDAD RURAL Y GRIEGA</v>
      </c>
      <c r="I147" s="4" t="str">
        <f>IF(D147="","",+[1]AcumSYS!$B144)</f>
        <v>Alvaro</v>
      </c>
      <c r="J147" s="4" t="str">
        <f>IF(D147="","",+[1]AcumSYS!$C144)</f>
        <v>Xocua</v>
      </c>
      <c r="K147" s="4" t="str">
        <f>IF(D147="","",+[1]AcumSYS!$D144)</f>
        <v>Tlehuactle</v>
      </c>
      <c r="L147" s="4" t="str">
        <f>IF(D147="","",IF([1]AcumSYS!$AQ144="F","Femenino","Masculino"))</f>
        <v>Masculino</v>
      </c>
      <c r="M147" s="4">
        <f>IF(D147="","",ROUND(SUM([1]AcumSYS!$F144:$AA144)/[1]AcumSYS!$C$2*28,2))</f>
        <v>15198.76</v>
      </c>
      <c r="N147" s="4" t="str">
        <f t="shared" si="6"/>
        <v>Pesos Mexicanos</v>
      </c>
      <c r="O147" s="4">
        <f>IF(D147="","",(ROUND(SUM([1]AcumSYS!$F144:$AA144)/[1]AcumSYS!$C$2*28,2))-(ROUND(SUM([1]AcumSYS!$AB144:$AJ144)/[1]AcumSYS!$C$2*28,2)))</f>
        <v>10309.810000000001</v>
      </c>
      <c r="P147" s="4" t="str">
        <f t="shared" si="7"/>
        <v>Pesos Mexicanos</v>
      </c>
      <c r="Q147" s="4">
        <v>8</v>
      </c>
      <c r="R147" s="4"/>
      <c r="S147" s="4">
        <f>IF(D147="","",[1]AcumSYS!$A144*1)</f>
        <v>1008193</v>
      </c>
      <c r="T147" s="4" t="str">
        <f>IF(([1]AcumSYS!N144)=0,"",[1]AcumSYS!$A144*1)</f>
        <v/>
      </c>
      <c r="U147" s="4" t="str">
        <f>IF(D147="","",IF(([1]AcumSYS!W144)=0,"",[1]AcumSYS!$A144*1))</f>
        <v/>
      </c>
      <c r="V147" s="4">
        <f>IF(D147="","",IF(([1]AcumSYS!S144+[1]AcumSYS!T144)=0,"",[1]AcumSYS!$A144*1))</f>
        <v>1008193</v>
      </c>
      <c r="W147" s="4"/>
      <c r="X147" s="4"/>
      <c r="Y147" s="4"/>
      <c r="Z147" s="4" t="str">
        <f>IF(D147="","",IF(([1]AcumSYS!O144)=0," ",[1]AcumSYS!$A144*1))</f>
        <v xml:space="preserve"> </v>
      </c>
      <c r="AA147" s="4"/>
      <c r="AB147" s="4">
        <f>IF(D147="","",IF(([1]AcumSYS!I144+[1]AcumSYS!J144+[1]AcumSYS!K144+[1]AcumSYS!L144+[1]AcumSYS!M144+[1]AcumSYS!P144+[1]AcumSYS!Q144+[1]AcumSYS!R144+[1]AcumSYS!U144+[1]AcumSYS!V144+[1]AcumSYS!X144+[1]AcumSYS!Y144+[1]AcumSYS!Z144+[1]AcumSYS!AA144)=0,"",[1]AcumSYS!$A144*1))</f>
        <v>1008193</v>
      </c>
      <c r="AC147" s="4"/>
      <c r="AD147" s="4" t="str">
        <f t="shared" si="8"/>
        <v>Recursos Humanos</v>
      </c>
      <c r="AE147" s="6">
        <v>44770</v>
      </c>
      <c r="AF147" s="6">
        <v>44770</v>
      </c>
      <c r="AG147" s="8" t="str">
        <f>IF(MID(E147,1,4)=MID(E146,1,4),"Modificacion en el trimestre",IF([1]AcumSYS!AP144=" "," ","Baja: " &amp;[1]AcumSYS!AP144))</f>
        <v xml:space="preserve"> </v>
      </c>
    </row>
    <row r="148" spans="1:33" x14ac:dyDescent="0.25">
      <c r="A148" s="4">
        <f>IF(D148= "", "",[1]AcumSYS!$B$2)</f>
        <v>2022</v>
      </c>
      <c r="B148" s="6">
        <f>IF(D148="","",+[1]AcumSYS!$D$2)</f>
        <v>44652</v>
      </c>
      <c r="C148" s="6">
        <f>IF(D148="","",+[1]AcumSYS!$E$2)</f>
        <v>44742</v>
      </c>
      <c r="D148" s="4" t="s">
        <v>90</v>
      </c>
      <c r="E148" s="7" t="str">
        <f>+[1]AcumSYS!A145</f>
        <v>1009192</v>
      </c>
      <c r="F148" s="4" t="str">
        <f>IF(D148="","",+[1]AcumSYS!$E145)</f>
        <v>SUPERVISOR E INSTALADOR DE REDES</v>
      </c>
      <c r="G148" s="4" t="str">
        <f>IF(D148="","",+[1]AcumSYS!$E145)</f>
        <v>SUPERVISOR E INSTALADOR DE REDES</v>
      </c>
      <c r="H148" s="4" t="str">
        <f>IF(D148="","",+[1]AcumSYS!$AS145)</f>
        <v>UNIDAD RURAL Y GRIEGA</v>
      </c>
      <c r="I148" s="4" t="str">
        <f>IF(D148="","",+[1]AcumSYS!$B145)</f>
        <v>Julio Cesar</v>
      </c>
      <c r="J148" s="4" t="str">
        <f>IF(D148="","",+[1]AcumSYS!$C145)</f>
        <v>Saldaña</v>
      </c>
      <c r="K148" s="4" t="str">
        <f>IF(D148="","",+[1]AcumSYS!$D145)</f>
        <v>Razo</v>
      </c>
      <c r="L148" s="4" t="str">
        <f>IF(D148="","",IF([1]AcumSYS!$AQ145="F","Femenino","Masculino"))</f>
        <v>Masculino</v>
      </c>
      <c r="M148" s="4">
        <f>IF(D148="","",ROUND(SUM([1]AcumSYS!$F145:$AA145)/[1]AcumSYS!$C$2*28,2))</f>
        <v>14549.42</v>
      </c>
      <c r="N148" s="4" t="str">
        <f t="shared" si="6"/>
        <v>Pesos Mexicanos</v>
      </c>
      <c r="O148" s="4">
        <f>IF(D148="","",(ROUND(SUM([1]AcumSYS!$F145:$AA145)/[1]AcumSYS!$C$2*28,2))-(ROUND(SUM([1]AcumSYS!$AB145:$AJ145)/[1]AcumSYS!$C$2*28,2)))</f>
        <v>11916.57</v>
      </c>
      <c r="P148" s="4" t="str">
        <f t="shared" si="7"/>
        <v>Pesos Mexicanos</v>
      </c>
      <c r="Q148" s="4">
        <v>8</v>
      </c>
      <c r="R148" s="4"/>
      <c r="S148" s="4">
        <f>IF(D148="","",[1]AcumSYS!$A145*1)</f>
        <v>1009192</v>
      </c>
      <c r="T148" s="4" t="str">
        <f>IF(([1]AcumSYS!N145)=0,"",[1]AcumSYS!$A145*1)</f>
        <v/>
      </c>
      <c r="U148" s="4" t="str">
        <f>IF(D148="","",IF(([1]AcumSYS!W145)=0,"",[1]AcumSYS!$A145*1))</f>
        <v/>
      </c>
      <c r="V148" s="4">
        <f>IF(D148="","",IF(([1]AcumSYS!S145+[1]AcumSYS!T145)=0,"",[1]AcumSYS!$A145*1))</f>
        <v>1009192</v>
      </c>
      <c r="W148" s="4"/>
      <c r="X148" s="4"/>
      <c r="Y148" s="4"/>
      <c r="Z148" s="4" t="str">
        <f>IF(D148="","",IF(([1]AcumSYS!O145)=0," ",[1]AcumSYS!$A145*1))</f>
        <v xml:space="preserve"> </v>
      </c>
      <c r="AA148" s="4"/>
      <c r="AB148" s="4" t="str">
        <f>IF(D148="","",IF(([1]AcumSYS!I145+[1]AcumSYS!J145+[1]AcumSYS!K145+[1]AcumSYS!L145+[1]AcumSYS!M145+[1]AcumSYS!P145+[1]AcumSYS!Q145+[1]AcumSYS!R145+[1]AcumSYS!U145+[1]AcumSYS!V145+[1]AcumSYS!X145+[1]AcumSYS!Y145+[1]AcumSYS!Z145+[1]AcumSYS!AA145)=0,"",[1]AcumSYS!$A145*1))</f>
        <v/>
      </c>
      <c r="AC148" s="4"/>
      <c r="AD148" s="4" t="str">
        <f t="shared" si="8"/>
        <v>Recursos Humanos</v>
      </c>
      <c r="AE148" s="6">
        <v>44770</v>
      </c>
      <c r="AF148" s="6">
        <v>44770</v>
      </c>
      <c r="AG148" s="8" t="str">
        <f>IF(MID(E148,1,4)=MID(E147,1,4),"Modificacion en el trimestre",IF([1]AcumSYS!AP145=" "," ","Baja: " &amp;[1]AcumSYS!AP145))</f>
        <v xml:space="preserve"> </v>
      </c>
    </row>
    <row r="149" spans="1:33" x14ac:dyDescent="0.25">
      <c r="A149" s="4">
        <f>IF(D149= "", "",[1]AcumSYS!$B$2)</f>
        <v>2022</v>
      </c>
      <c r="B149" s="6">
        <f>IF(D149="","",+[1]AcumSYS!$D$2)</f>
        <v>44652</v>
      </c>
      <c r="C149" s="6">
        <f>IF(D149="","",+[1]AcumSYS!$E$2)</f>
        <v>44742</v>
      </c>
      <c r="D149" s="4" t="s">
        <v>90</v>
      </c>
      <c r="E149" s="7" t="str">
        <f>+[1]AcumSYS!A146</f>
        <v>1011193</v>
      </c>
      <c r="F149" s="4" t="str">
        <f>IF(D149="","",+[1]AcumSYS!$E146)</f>
        <v>VELADOR PLANTA TRATAMIENTO</v>
      </c>
      <c r="G149" s="4" t="str">
        <f>IF(D149="","",+[1]AcumSYS!$E146)</f>
        <v>VELADOR PLANTA TRATAMIENTO</v>
      </c>
      <c r="H149" s="4" t="str">
        <f>IF(D149="","",+[1]AcumSYS!$AS146)</f>
        <v>UNIDAD RURAL Y GRIEGA</v>
      </c>
      <c r="I149" s="4" t="str">
        <f>IF(D149="","",+[1]AcumSYS!$B146)</f>
        <v>Miguel Angel</v>
      </c>
      <c r="J149" s="4" t="str">
        <f>IF(D149="","",+[1]AcumSYS!$C146)</f>
        <v>Tlehuactle</v>
      </c>
      <c r="K149" s="4" t="str">
        <f>IF(D149="","",+[1]AcumSYS!$D146)</f>
        <v>Cosme</v>
      </c>
      <c r="L149" s="4" t="str">
        <f>IF(D149="","",IF([1]AcumSYS!$AQ146="F","Femenino","Masculino"))</f>
        <v>Masculino</v>
      </c>
      <c r="M149" s="4">
        <f>IF(D149="","",ROUND(SUM([1]AcumSYS!$F146:$AA146)/[1]AcumSYS!$C$2*28,2))</f>
        <v>15198.76</v>
      </c>
      <c r="N149" s="4" t="str">
        <f t="shared" si="6"/>
        <v>Pesos Mexicanos</v>
      </c>
      <c r="O149" s="4">
        <f>IF(D149="","",(ROUND(SUM([1]AcumSYS!$F146:$AA146)/[1]AcumSYS!$C$2*28,2))-(ROUND(SUM([1]AcumSYS!$AB146:$AJ146)/[1]AcumSYS!$C$2*28,2)))</f>
        <v>11451.93</v>
      </c>
      <c r="P149" s="4" t="str">
        <f t="shared" si="7"/>
        <v>Pesos Mexicanos</v>
      </c>
      <c r="Q149" s="4">
        <v>8</v>
      </c>
      <c r="R149" s="4"/>
      <c r="S149" s="4">
        <f>IF(D149="","",[1]AcumSYS!$A146*1)</f>
        <v>1011193</v>
      </c>
      <c r="T149" s="4" t="str">
        <f>IF(([1]AcumSYS!N146)=0,"",[1]AcumSYS!$A146*1)</f>
        <v/>
      </c>
      <c r="U149" s="4" t="str">
        <f>IF(D149="","",IF(([1]AcumSYS!W146)=0,"",[1]AcumSYS!$A146*1))</f>
        <v/>
      </c>
      <c r="V149" s="4">
        <f>IF(D149="","",IF(([1]AcumSYS!S146+[1]AcumSYS!T146)=0,"",[1]AcumSYS!$A146*1))</f>
        <v>1011193</v>
      </c>
      <c r="W149" s="4"/>
      <c r="X149" s="4"/>
      <c r="Y149" s="4"/>
      <c r="Z149" s="4" t="str">
        <f>IF(D149="","",IF(([1]AcumSYS!O146)=0," ",[1]AcumSYS!$A146*1))</f>
        <v xml:space="preserve"> </v>
      </c>
      <c r="AA149" s="4"/>
      <c r="AB149" s="4">
        <f>IF(D149="","",IF(([1]AcumSYS!I146+[1]AcumSYS!J146+[1]AcumSYS!K146+[1]AcumSYS!L146+[1]AcumSYS!M146+[1]AcumSYS!P146+[1]AcumSYS!Q146+[1]AcumSYS!R146+[1]AcumSYS!U146+[1]AcumSYS!V146+[1]AcumSYS!X146+[1]AcumSYS!Y146+[1]AcumSYS!Z146+[1]AcumSYS!AA146)=0,"",[1]AcumSYS!$A146*1))</f>
        <v>1011193</v>
      </c>
      <c r="AC149" s="4"/>
      <c r="AD149" s="4" t="str">
        <f t="shared" si="8"/>
        <v>Recursos Humanos</v>
      </c>
      <c r="AE149" s="6">
        <v>44770</v>
      </c>
      <c r="AF149" s="6">
        <v>44770</v>
      </c>
      <c r="AG149" s="8" t="str">
        <f>IF(MID(E149,1,4)=MID(E148,1,4),"Modificacion en el trimestre",IF([1]AcumSYS!AP146=" "," ","Baja: " &amp;[1]AcumSYS!AP146))</f>
        <v xml:space="preserve"> </v>
      </c>
    </row>
    <row r="150" spans="1:33" x14ac:dyDescent="0.25">
      <c r="A150" s="4">
        <f>IF(D150= "", "",[1]AcumSYS!$B$2)</f>
        <v>2022</v>
      </c>
      <c r="B150" s="6">
        <f>IF(D150="","",+[1]AcumSYS!$D$2)</f>
        <v>44652</v>
      </c>
      <c r="C150" s="6">
        <f>IF(D150="","",+[1]AcumSYS!$E$2)</f>
        <v>44742</v>
      </c>
      <c r="D150" s="4" t="s">
        <v>90</v>
      </c>
      <c r="E150" s="7" t="str">
        <f>+[1]AcumSYS!A147</f>
        <v>1012192</v>
      </c>
      <c r="F150" s="4" t="str">
        <f>IF(D150="","",+[1]AcumSYS!$E147)</f>
        <v>SUPERVISOR E INSTALADOR DE REDES</v>
      </c>
      <c r="G150" s="4" t="str">
        <f>IF(D150="","",+[1]AcumSYS!$E147)</f>
        <v>SUPERVISOR E INSTALADOR DE REDES</v>
      </c>
      <c r="H150" s="4" t="str">
        <f>IF(D150="","",+[1]AcumSYS!$AS147)</f>
        <v>UNIDAD RURAL Y GRIEGA</v>
      </c>
      <c r="I150" s="4" t="str">
        <f>IF(D150="","",+[1]AcumSYS!$B147)</f>
        <v>Jesus Guadalupe</v>
      </c>
      <c r="J150" s="4" t="str">
        <f>IF(D150="","",+[1]AcumSYS!$C147)</f>
        <v>Cervantes</v>
      </c>
      <c r="K150" s="4" t="str">
        <f>IF(D150="","",+[1]AcumSYS!$D147)</f>
        <v>Garzon</v>
      </c>
      <c r="L150" s="4" t="str">
        <f>IF(D150="","",IF([1]AcumSYS!$AQ147="F","Femenino","Masculino"))</f>
        <v>Masculino</v>
      </c>
      <c r="M150" s="4">
        <f>IF(D150="","",ROUND(SUM([1]AcumSYS!$F147:$AA147)/[1]AcumSYS!$C$2*28,2))</f>
        <v>13815.38</v>
      </c>
      <c r="N150" s="4" t="str">
        <f>IF(D150="","","Pesos Mexicanos")</f>
        <v>Pesos Mexicanos</v>
      </c>
      <c r="O150" s="4">
        <f>IF(D150="","",(ROUND(SUM([1]AcumSYS!$F147:$AA147)/[1]AcumSYS!$C$2*28,2))-(ROUND(SUM([1]AcumSYS!$AB147:$AJ147)/[1]AcumSYS!$C$2*28,2)))</f>
        <v>12091.46</v>
      </c>
      <c r="P150" s="4" t="str">
        <f>IF(D150="","","Pesos Mexicanos")</f>
        <v>Pesos Mexicanos</v>
      </c>
      <c r="Q150" s="4">
        <v>8</v>
      </c>
      <c r="R150" s="4"/>
      <c r="S150" s="4">
        <f>IF(D150="","",[1]AcumSYS!$A147*1)</f>
        <v>1012192</v>
      </c>
      <c r="T150" s="4" t="str">
        <f>IF(([1]AcumSYS!N147)=0,"",[1]AcumSYS!$A147*1)</f>
        <v/>
      </c>
      <c r="U150" s="4" t="str">
        <f>IF(D150="","",IF(([1]AcumSYS!W147)=0,"",[1]AcumSYS!$A147*1))</f>
        <v/>
      </c>
      <c r="V150" s="4" t="str">
        <f>IF(D150="","",IF(([1]AcumSYS!S147+[1]AcumSYS!T147)=0,"",[1]AcumSYS!$A147*1))</f>
        <v/>
      </c>
      <c r="W150" s="4"/>
      <c r="X150" s="4"/>
      <c r="Y150" s="4"/>
      <c r="Z150" s="4" t="str">
        <f>IF(D150="","",IF(([1]AcumSYS!O147)=0," ",[1]AcumSYS!$A147*1))</f>
        <v xml:space="preserve"> </v>
      </c>
      <c r="AA150" s="4"/>
      <c r="AB150" s="4">
        <f>IF(D150="","",IF(([1]AcumSYS!I147+[1]AcumSYS!J147+[1]AcumSYS!K147+[1]AcumSYS!L147+[1]AcumSYS!M147+[1]AcumSYS!P147+[1]AcumSYS!Q147+[1]AcumSYS!R147+[1]AcumSYS!U147+[1]AcumSYS!V147+[1]AcumSYS!X147+[1]AcumSYS!Y147+[1]AcumSYS!Z147+[1]AcumSYS!AA147)=0,"",[1]AcumSYS!$A147*1))</f>
        <v>1012192</v>
      </c>
      <c r="AC150" s="4"/>
      <c r="AD150" s="4" t="str">
        <f>IF(D150="","","Recursos Humanos")</f>
        <v>Recursos Humanos</v>
      </c>
      <c r="AE150" s="6">
        <v>44770</v>
      </c>
      <c r="AF150" s="6">
        <v>44770</v>
      </c>
      <c r="AG150" s="8" t="str">
        <f>IF(MID(E150,1,4)=MID(E149,1,4),"Modificacion en el trimestre",IF([1]AcumSYS!AP147=" "," ","Baja: " &amp;[1]AcumSYS!AP147))</f>
        <v xml:space="preserve"> 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48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2"/>
  <sheetViews>
    <sheetView topLeftCell="A3" workbookViewId="0">
      <selection activeCell="A93" sqref="A93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3123</v>
      </c>
      <c r="B4" s="5" t="s">
        <v>233</v>
      </c>
      <c r="C4" s="4">
        <v>8117.7800000000007</v>
      </c>
      <c r="D4" s="4">
        <v>8117.7800000000007</v>
      </c>
      <c r="E4" s="4" t="s">
        <v>214</v>
      </c>
      <c r="F4" s="4" t="s">
        <v>225</v>
      </c>
    </row>
    <row r="5" spans="1:6" x14ac:dyDescent="0.25">
      <c r="A5" s="4">
        <v>13181</v>
      </c>
      <c r="B5" s="5" t="s">
        <v>228</v>
      </c>
      <c r="C5" s="4">
        <v>916.98</v>
      </c>
      <c r="D5" s="4">
        <v>916.98</v>
      </c>
      <c r="E5" s="4" t="s">
        <v>214</v>
      </c>
      <c r="F5" s="4" t="s">
        <v>225</v>
      </c>
    </row>
    <row r="6" spans="1:6" x14ac:dyDescent="0.25">
      <c r="A6" s="4">
        <v>17142</v>
      </c>
      <c r="B6" s="5" t="s">
        <v>224</v>
      </c>
      <c r="C6" s="4">
        <v>1693.84</v>
      </c>
      <c r="D6" s="4">
        <v>1693.84</v>
      </c>
      <c r="E6" s="4" t="s">
        <v>214</v>
      </c>
      <c r="F6" s="4" t="s">
        <v>225</v>
      </c>
    </row>
    <row r="7" spans="1:6" x14ac:dyDescent="0.25">
      <c r="A7" s="4">
        <v>22164</v>
      </c>
      <c r="B7" s="5" t="s">
        <v>226</v>
      </c>
      <c r="C7" s="4">
        <v>990.6</v>
      </c>
      <c r="D7" s="4">
        <v>990.6</v>
      </c>
      <c r="E7" s="4" t="s">
        <v>214</v>
      </c>
      <c r="F7" s="4" t="s">
        <v>225</v>
      </c>
    </row>
    <row r="8" spans="1:6" x14ac:dyDescent="0.25">
      <c r="A8" s="4">
        <v>241472</v>
      </c>
      <c r="B8" s="5" t="s">
        <v>226</v>
      </c>
      <c r="C8" s="4">
        <v>4726.43</v>
      </c>
      <c r="D8" s="4">
        <v>4726.43</v>
      </c>
      <c r="E8" s="4" t="s">
        <v>214</v>
      </c>
      <c r="F8" s="4" t="s">
        <v>225</v>
      </c>
    </row>
    <row r="9" spans="1:6" x14ac:dyDescent="0.25">
      <c r="A9" s="4">
        <v>381472</v>
      </c>
      <c r="B9" s="5" t="s">
        <v>226</v>
      </c>
      <c r="C9" s="4">
        <v>4726.43</v>
      </c>
      <c r="D9" s="4">
        <v>4726.43</v>
      </c>
      <c r="E9" s="4" t="s">
        <v>214</v>
      </c>
      <c r="F9" s="4" t="s">
        <v>225</v>
      </c>
    </row>
    <row r="10" spans="1:6" x14ac:dyDescent="0.25">
      <c r="A10" s="4">
        <v>50124</v>
      </c>
      <c r="B10" s="5" t="s">
        <v>226</v>
      </c>
      <c r="C10" s="4">
        <v>6787.2</v>
      </c>
      <c r="D10" s="4">
        <v>6787.2</v>
      </c>
      <c r="E10" s="4" t="s">
        <v>214</v>
      </c>
      <c r="F10" s="4" t="s">
        <v>225</v>
      </c>
    </row>
    <row r="11" spans="1:6" x14ac:dyDescent="0.25">
      <c r="A11" s="4">
        <v>581410</v>
      </c>
      <c r="B11" s="5" t="s">
        <v>226</v>
      </c>
      <c r="C11" s="4">
        <v>1091.5999999999999</v>
      </c>
      <c r="D11" s="4">
        <v>1091.5999999999999</v>
      </c>
      <c r="E11" s="4" t="s">
        <v>214</v>
      </c>
      <c r="F11" s="4" t="s">
        <v>225</v>
      </c>
    </row>
    <row r="12" spans="1:6" x14ac:dyDescent="0.25">
      <c r="A12" s="4">
        <v>591472</v>
      </c>
      <c r="B12" s="5" t="s">
        <v>226</v>
      </c>
      <c r="C12" s="4">
        <v>3781.14</v>
      </c>
      <c r="D12" s="4">
        <v>3781.14</v>
      </c>
      <c r="E12" s="4" t="s">
        <v>214</v>
      </c>
      <c r="F12" s="4" t="s">
        <v>225</v>
      </c>
    </row>
    <row r="13" spans="1:6" x14ac:dyDescent="0.25">
      <c r="A13" s="4">
        <v>671472</v>
      </c>
      <c r="B13" s="5" t="s">
        <v>226</v>
      </c>
      <c r="C13" s="4">
        <v>4726.43</v>
      </c>
      <c r="D13" s="4">
        <v>4726.43</v>
      </c>
      <c r="E13" s="4" t="s">
        <v>214</v>
      </c>
      <c r="F13" s="4" t="s">
        <v>225</v>
      </c>
    </row>
    <row r="14" spans="1:6" x14ac:dyDescent="0.25">
      <c r="A14" s="4">
        <v>701472</v>
      </c>
      <c r="B14" s="5" t="s">
        <v>226</v>
      </c>
      <c r="C14" s="4">
        <v>4726.43</v>
      </c>
      <c r="D14" s="4">
        <v>4726.43</v>
      </c>
      <c r="E14" s="4" t="s">
        <v>214</v>
      </c>
      <c r="F14" s="4" t="s">
        <v>225</v>
      </c>
    </row>
    <row r="15" spans="1:6" x14ac:dyDescent="0.25">
      <c r="A15" s="4">
        <v>731241</v>
      </c>
      <c r="B15" s="5" t="s">
        <v>226</v>
      </c>
      <c r="C15" s="4">
        <v>1062.76</v>
      </c>
      <c r="D15" s="4">
        <v>1062.76</v>
      </c>
      <c r="E15" s="4" t="s">
        <v>214</v>
      </c>
      <c r="F15" s="4" t="s">
        <v>225</v>
      </c>
    </row>
    <row r="16" spans="1:6" x14ac:dyDescent="0.25">
      <c r="A16" s="4">
        <v>741241</v>
      </c>
      <c r="B16" s="5" t="s">
        <v>226</v>
      </c>
      <c r="C16" s="4">
        <v>5313.7999999999993</v>
      </c>
      <c r="D16" s="4">
        <v>5313.7999999999993</v>
      </c>
      <c r="E16" s="4" t="s">
        <v>214</v>
      </c>
      <c r="F16" s="4" t="s">
        <v>225</v>
      </c>
    </row>
    <row r="17" spans="1:6" x14ac:dyDescent="0.25">
      <c r="A17" s="4">
        <v>81184</v>
      </c>
      <c r="B17" s="5" t="s">
        <v>232</v>
      </c>
      <c r="C17" s="4">
        <v>2578.0500000000002</v>
      </c>
      <c r="D17" s="4">
        <v>2578.0500000000002</v>
      </c>
      <c r="E17" s="4" t="s">
        <v>214</v>
      </c>
      <c r="F17" s="4" t="s">
        <v>225</v>
      </c>
    </row>
    <row r="18" spans="1:6" x14ac:dyDescent="0.25">
      <c r="A18" s="4">
        <v>881811</v>
      </c>
      <c r="B18" s="5" t="s">
        <v>228</v>
      </c>
      <c r="C18" s="4">
        <v>897.38</v>
      </c>
      <c r="D18" s="4">
        <v>897.38</v>
      </c>
      <c r="E18" s="4" t="s">
        <v>214</v>
      </c>
      <c r="F18" s="4" t="s">
        <v>225</v>
      </c>
    </row>
    <row r="19" spans="1:6" x14ac:dyDescent="0.25">
      <c r="A19" s="4">
        <v>91188</v>
      </c>
      <c r="B19" s="5" t="s">
        <v>229</v>
      </c>
      <c r="C19" s="4">
        <v>15100.28</v>
      </c>
      <c r="D19" s="4">
        <v>15100.28</v>
      </c>
      <c r="E19" s="4" t="s">
        <v>214</v>
      </c>
      <c r="F19" s="4" t="s">
        <v>225</v>
      </c>
    </row>
    <row r="20" spans="1:6" x14ac:dyDescent="0.25">
      <c r="A20" s="4">
        <v>95165</v>
      </c>
      <c r="B20" s="5" t="s">
        <v>226</v>
      </c>
      <c r="C20" s="4">
        <v>1875.95</v>
      </c>
      <c r="D20" s="4">
        <v>1875.95</v>
      </c>
      <c r="E20" s="4" t="s">
        <v>214</v>
      </c>
      <c r="F20" s="4" t="s">
        <v>225</v>
      </c>
    </row>
    <row r="21" spans="1:6" x14ac:dyDescent="0.25">
      <c r="A21" s="4">
        <v>1021472</v>
      </c>
      <c r="B21" s="5" t="s">
        <v>226</v>
      </c>
      <c r="C21" s="4">
        <v>4726.43</v>
      </c>
      <c r="D21" s="4">
        <v>4726.43</v>
      </c>
      <c r="E21" s="4" t="s">
        <v>214</v>
      </c>
      <c r="F21" s="4" t="s">
        <v>225</v>
      </c>
    </row>
    <row r="22" spans="1:6" x14ac:dyDescent="0.25">
      <c r="A22" s="4">
        <v>104182</v>
      </c>
      <c r="B22" s="5" t="s">
        <v>239</v>
      </c>
      <c r="C22" s="4">
        <v>256.42</v>
      </c>
      <c r="D22" s="4">
        <v>256.42</v>
      </c>
      <c r="E22" s="4" t="s">
        <v>214</v>
      </c>
      <c r="F22" s="4" t="s">
        <v>225</v>
      </c>
    </row>
    <row r="23" spans="1:6" x14ac:dyDescent="0.25">
      <c r="A23" s="4">
        <v>108188</v>
      </c>
      <c r="B23" s="5" t="s">
        <v>229</v>
      </c>
      <c r="C23" s="4">
        <v>15100.29</v>
      </c>
      <c r="D23" s="4">
        <v>15100.29</v>
      </c>
      <c r="E23" s="4" t="s">
        <v>214</v>
      </c>
      <c r="F23" s="4" t="s">
        <v>225</v>
      </c>
    </row>
    <row r="24" spans="1:6" x14ac:dyDescent="0.25">
      <c r="A24" s="4">
        <v>12016</v>
      </c>
      <c r="B24" s="5" t="s">
        <v>228</v>
      </c>
      <c r="C24" s="4">
        <v>382.59999999999997</v>
      </c>
      <c r="D24" s="4">
        <v>382.59999999999997</v>
      </c>
      <c r="E24" s="4" t="s">
        <v>214</v>
      </c>
      <c r="F24" s="4" t="s">
        <v>225</v>
      </c>
    </row>
    <row r="25" spans="1:6" x14ac:dyDescent="0.25">
      <c r="A25" s="4">
        <v>1301472</v>
      </c>
      <c r="B25" s="5" t="s">
        <v>226</v>
      </c>
      <c r="C25" s="4">
        <v>4726.43</v>
      </c>
      <c r="D25" s="4">
        <v>4726.43</v>
      </c>
      <c r="E25" s="4" t="s">
        <v>214</v>
      </c>
      <c r="F25" s="4" t="s">
        <v>225</v>
      </c>
    </row>
    <row r="26" spans="1:6" x14ac:dyDescent="0.25">
      <c r="A26" s="4">
        <v>1321472</v>
      </c>
      <c r="B26" s="5" t="s">
        <v>226</v>
      </c>
      <c r="C26" s="4">
        <v>4726.43</v>
      </c>
      <c r="D26" s="4">
        <v>4726.43</v>
      </c>
      <c r="E26" s="4" t="s">
        <v>214</v>
      </c>
      <c r="F26" s="4" t="s">
        <v>225</v>
      </c>
    </row>
    <row r="27" spans="1:6" x14ac:dyDescent="0.25">
      <c r="A27" s="4">
        <v>1331472</v>
      </c>
      <c r="B27" s="5" t="s">
        <v>233</v>
      </c>
      <c r="C27" s="4">
        <v>5043.2000000000007</v>
      </c>
      <c r="D27" s="4">
        <v>5043.2000000000007</v>
      </c>
      <c r="E27" s="4" t="s">
        <v>214</v>
      </c>
      <c r="F27" s="4" t="s">
        <v>225</v>
      </c>
    </row>
    <row r="28" spans="1:6" x14ac:dyDescent="0.25">
      <c r="A28" s="4">
        <v>140145</v>
      </c>
      <c r="B28" s="5" t="s">
        <v>226</v>
      </c>
      <c r="C28" s="4">
        <v>1846.48</v>
      </c>
      <c r="D28" s="4">
        <v>1846.48</v>
      </c>
      <c r="E28" s="4" t="s">
        <v>214</v>
      </c>
      <c r="F28" s="4" t="s">
        <v>225</v>
      </c>
    </row>
    <row r="29" spans="1:6" x14ac:dyDescent="0.25">
      <c r="A29" s="4">
        <v>1461822</v>
      </c>
      <c r="B29" s="5" t="s">
        <v>232</v>
      </c>
      <c r="C29" s="4">
        <v>5471.62</v>
      </c>
      <c r="D29" s="4">
        <v>5471.62</v>
      </c>
      <c r="E29" s="4" t="s">
        <v>214</v>
      </c>
      <c r="F29" s="4" t="s">
        <v>225</v>
      </c>
    </row>
    <row r="30" spans="1:6" x14ac:dyDescent="0.25">
      <c r="A30" s="4">
        <v>1511472</v>
      </c>
      <c r="B30" s="5" t="s">
        <v>226</v>
      </c>
      <c r="C30" s="4">
        <v>2835.85</v>
      </c>
      <c r="D30" s="4">
        <v>2835.85</v>
      </c>
      <c r="E30" s="4" t="s">
        <v>214</v>
      </c>
      <c r="F30" s="4" t="s">
        <v>225</v>
      </c>
    </row>
    <row r="31" spans="1:6" x14ac:dyDescent="0.25">
      <c r="A31" s="4">
        <v>1611472</v>
      </c>
      <c r="B31" s="5" t="s">
        <v>240</v>
      </c>
      <c r="C31" s="4">
        <v>6894.23</v>
      </c>
      <c r="D31" s="4">
        <v>6894.23</v>
      </c>
      <c r="E31" s="4" t="s">
        <v>214</v>
      </c>
      <c r="F31" s="4" t="s">
        <v>225</v>
      </c>
    </row>
    <row r="32" spans="1:6" x14ac:dyDescent="0.25">
      <c r="A32" s="4">
        <v>164189</v>
      </c>
      <c r="B32" s="5" t="s">
        <v>228</v>
      </c>
      <c r="C32" s="4">
        <v>4910.41</v>
      </c>
      <c r="D32" s="4">
        <v>4910.41</v>
      </c>
      <c r="E32" s="4" t="s">
        <v>214</v>
      </c>
      <c r="F32" s="4" t="s">
        <v>225</v>
      </c>
    </row>
    <row r="33" spans="1:6" x14ac:dyDescent="0.25">
      <c r="A33" s="4">
        <v>1651472</v>
      </c>
      <c r="B33" s="5" t="s">
        <v>226</v>
      </c>
      <c r="C33" s="4">
        <v>5671.71</v>
      </c>
      <c r="D33" s="4">
        <v>5671.71</v>
      </c>
      <c r="E33" s="4" t="s">
        <v>214</v>
      </c>
      <c r="F33" s="4" t="s">
        <v>225</v>
      </c>
    </row>
    <row r="34" spans="1:6" x14ac:dyDescent="0.25">
      <c r="A34" s="4">
        <v>1671472</v>
      </c>
      <c r="B34" s="5" t="s">
        <v>226</v>
      </c>
      <c r="C34" s="4">
        <v>4726.43</v>
      </c>
      <c r="D34" s="4">
        <v>4726.43</v>
      </c>
      <c r="E34" s="4" t="s">
        <v>214</v>
      </c>
      <c r="F34" s="4" t="s">
        <v>225</v>
      </c>
    </row>
    <row r="35" spans="1:6" x14ac:dyDescent="0.25">
      <c r="A35" s="4">
        <v>1691472</v>
      </c>
      <c r="B35" s="5" t="s">
        <v>226</v>
      </c>
      <c r="C35" s="4">
        <v>5671.72</v>
      </c>
      <c r="D35" s="4">
        <v>5671.72</v>
      </c>
      <c r="E35" s="4" t="s">
        <v>214</v>
      </c>
      <c r="F35" s="4" t="s">
        <v>225</v>
      </c>
    </row>
    <row r="36" spans="1:6" x14ac:dyDescent="0.25">
      <c r="A36" s="4">
        <v>1711098</v>
      </c>
      <c r="B36" s="5" t="s">
        <v>226</v>
      </c>
      <c r="C36" s="4">
        <v>11417.67</v>
      </c>
      <c r="D36" s="4">
        <v>11417.67</v>
      </c>
      <c r="E36" s="4" t="s">
        <v>214</v>
      </c>
      <c r="F36" s="4" t="s">
        <v>225</v>
      </c>
    </row>
    <row r="37" spans="1:6" x14ac:dyDescent="0.25">
      <c r="A37" s="4">
        <v>180189</v>
      </c>
      <c r="B37" s="5" t="s">
        <v>240</v>
      </c>
      <c r="C37" s="4">
        <v>9752.0300000000007</v>
      </c>
      <c r="D37" s="4">
        <v>9752.0300000000007</v>
      </c>
      <c r="E37" s="4" t="s">
        <v>214</v>
      </c>
      <c r="F37" s="4" t="s">
        <v>225</v>
      </c>
    </row>
    <row r="38" spans="1:6" x14ac:dyDescent="0.25">
      <c r="A38" s="4">
        <v>185111</v>
      </c>
      <c r="B38" s="5" t="s">
        <v>233</v>
      </c>
      <c r="C38" s="4">
        <v>4732.2</v>
      </c>
      <c r="D38" s="4">
        <v>4732.2</v>
      </c>
      <c r="E38" s="4" t="s">
        <v>214</v>
      </c>
      <c r="F38" s="4" t="s">
        <v>225</v>
      </c>
    </row>
    <row r="39" spans="1:6" x14ac:dyDescent="0.25">
      <c r="A39" s="4">
        <v>189186</v>
      </c>
      <c r="B39" s="5" t="s">
        <v>229</v>
      </c>
      <c r="C39" s="4">
        <v>5219.9799999999996</v>
      </c>
      <c r="D39" s="4">
        <v>5219.9799999999996</v>
      </c>
      <c r="E39" s="4" t="s">
        <v>214</v>
      </c>
      <c r="F39" s="4" t="s">
        <v>225</v>
      </c>
    </row>
    <row r="40" spans="1:6" x14ac:dyDescent="0.25">
      <c r="A40" s="4">
        <v>1911822</v>
      </c>
      <c r="B40" s="5" t="s">
        <v>232</v>
      </c>
      <c r="C40" s="4">
        <v>10752.199999999999</v>
      </c>
      <c r="D40" s="4">
        <v>10752.199999999999</v>
      </c>
      <c r="E40" s="4" t="s">
        <v>214</v>
      </c>
      <c r="F40" s="4" t="s">
        <v>225</v>
      </c>
    </row>
    <row r="41" spans="1:6" x14ac:dyDescent="0.25">
      <c r="A41" s="4">
        <v>193189</v>
      </c>
      <c r="B41" s="5" t="s">
        <v>229</v>
      </c>
      <c r="C41" s="4">
        <v>9229.36</v>
      </c>
      <c r="D41" s="4">
        <v>9229.36</v>
      </c>
      <c r="E41" s="4" t="s">
        <v>214</v>
      </c>
      <c r="F41" s="4" t="s">
        <v>225</v>
      </c>
    </row>
    <row r="42" spans="1:6" x14ac:dyDescent="0.25">
      <c r="A42" s="4">
        <v>195182</v>
      </c>
      <c r="B42" s="5" t="s">
        <v>239</v>
      </c>
      <c r="C42" s="4">
        <v>399.42</v>
      </c>
      <c r="D42" s="4">
        <v>399.42</v>
      </c>
      <c r="E42" s="4" t="s">
        <v>214</v>
      </c>
      <c r="F42" s="4" t="s">
        <v>225</v>
      </c>
    </row>
    <row r="43" spans="1:6" x14ac:dyDescent="0.25">
      <c r="A43" s="4">
        <v>196132</v>
      </c>
      <c r="B43" s="5" t="s">
        <v>227</v>
      </c>
      <c r="C43" s="4">
        <v>12274.59</v>
      </c>
      <c r="D43" s="4">
        <v>12274.59</v>
      </c>
      <c r="E43" s="4" t="s">
        <v>214</v>
      </c>
      <c r="F43" s="4" t="s">
        <v>225</v>
      </c>
    </row>
    <row r="44" spans="1:6" x14ac:dyDescent="0.25">
      <c r="A44" s="4">
        <v>199146</v>
      </c>
      <c r="B44" s="5" t="s">
        <v>226</v>
      </c>
      <c r="C44" s="4">
        <v>9775.09</v>
      </c>
      <c r="D44" s="4">
        <v>9775.09</v>
      </c>
      <c r="E44" s="4" t="s">
        <v>214</v>
      </c>
      <c r="F44" s="4" t="s">
        <v>225</v>
      </c>
    </row>
    <row r="45" spans="1:6" x14ac:dyDescent="0.25">
      <c r="A45" s="4">
        <v>203811</v>
      </c>
      <c r="B45" s="5" t="s">
        <v>233</v>
      </c>
      <c r="C45" s="4">
        <v>4542.7299999999996</v>
      </c>
      <c r="D45" s="4">
        <v>4542.7299999999996</v>
      </c>
      <c r="E45" s="4" t="s">
        <v>214</v>
      </c>
      <c r="F45" s="4" t="s">
        <v>225</v>
      </c>
    </row>
    <row r="46" spans="1:6" x14ac:dyDescent="0.25">
      <c r="A46" s="4">
        <v>2041822</v>
      </c>
      <c r="B46" s="5" t="s">
        <v>232</v>
      </c>
      <c r="C46" s="4">
        <v>7902.82</v>
      </c>
      <c r="D46" s="4">
        <v>7902.82</v>
      </c>
      <c r="E46" s="4" t="s">
        <v>214</v>
      </c>
      <c r="F46" s="4" t="s">
        <v>225</v>
      </c>
    </row>
    <row r="47" spans="1:6" x14ac:dyDescent="0.25">
      <c r="A47" s="4">
        <v>205812</v>
      </c>
      <c r="B47" s="5" t="s">
        <v>231</v>
      </c>
      <c r="C47" s="4">
        <v>22961.7</v>
      </c>
      <c r="D47" s="4">
        <v>22961.7</v>
      </c>
      <c r="E47" s="4" t="s">
        <v>214</v>
      </c>
      <c r="F47" s="4" t="s">
        <v>225</v>
      </c>
    </row>
    <row r="48" spans="1:6" x14ac:dyDescent="0.25">
      <c r="A48" s="4">
        <v>206183</v>
      </c>
      <c r="B48" s="5" t="s">
        <v>234</v>
      </c>
      <c r="C48" s="4">
        <v>300</v>
      </c>
      <c r="D48" s="4">
        <v>300</v>
      </c>
      <c r="E48" s="4" t="s">
        <v>214</v>
      </c>
      <c r="F48" s="4" t="s">
        <v>225</v>
      </c>
    </row>
    <row r="49" spans="1:6" x14ac:dyDescent="0.25">
      <c r="A49" s="4">
        <v>2078138</v>
      </c>
      <c r="B49" s="5" t="s">
        <v>236</v>
      </c>
      <c r="C49" s="4">
        <v>1452.56</v>
      </c>
      <c r="D49" s="4">
        <v>1452.56</v>
      </c>
      <c r="E49" s="4" t="s">
        <v>214</v>
      </c>
      <c r="F49" s="4" t="s">
        <v>225</v>
      </c>
    </row>
    <row r="50" spans="1:6" x14ac:dyDescent="0.25">
      <c r="A50" s="4">
        <v>209184</v>
      </c>
      <c r="B50" s="5" t="s">
        <v>227</v>
      </c>
      <c r="C50" s="4">
        <v>20658.020000000004</v>
      </c>
      <c r="D50" s="4">
        <v>20658.020000000004</v>
      </c>
      <c r="E50" s="4" t="s">
        <v>214</v>
      </c>
      <c r="F50" s="4" t="s">
        <v>225</v>
      </c>
    </row>
    <row r="51" spans="1:6" x14ac:dyDescent="0.25">
      <c r="A51">
        <v>211184</v>
      </c>
      <c r="B51" t="s">
        <v>239</v>
      </c>
      <c r="C51">
        <v>240.6</v>
      </c>
      <c r="D51">
        <v>240.6</v>
      </c>
      <c r="E51" t="s">
        <v>214</v>
      </c>
      <c r="F51" t="s">
        <v>225</v>
      </c>
    </row>
    <row r="52" spans="1:6" x14ac:dyDescent="0.25">
      <c r="A52">
        <v>214183</v>
      </c>
      <c r="B52" t="s">
        <v>237</v>
      </c>
      <c r="C52">
        <v>1947.23</v>
      </c>
      <c r="D52">
        <v>1947.23</v>
      </c>
      <c r="E52" t="s">
        <v>214</v>
      </c>
      <c r="F52" t="s">
        <v>225</v>
      </c>
    </row>
    <row r="53" spans="1:6" x14ac:dyDescent="0.25">
      <c r="A53">
        <v>215183</v>
      </c>
      <c r="B53" t="s">
        <v>241</v>
      </c>
      <c r="C53">
        <v>3532.32</v>
      </c>
      <c r="D53">
        <v>3532.32</v>
      </c>
      <c r="E53" t="s">
        <v>214</v>
      </c>
      <c r="F53" t="s">
        <v>225</v>
      </c>
    </row>
    <row r="54" spans="1:6" x14ac:dyDescent="0.25">
      <c r="A54">
        <v>218112</v>
      </c>
      <c r="B54" t="s">
        <v>239</v>
      </c>
      <c r="C54">
        <v>492.57</v>
      </c>
      <c r="D54">
        <v>492.57</v>
      </c>
      <c r="E54" t="s">
        <v>214</v>
      </c>
      <c r="F54" t="s">
        <v>225</v>
      </c>
    </row>
    <row r="55" spans="1:6" x14ac:dyDescent="0.25">
      <c r="A55">
        <v>2191822</v>
      </c>
      <c r="B55" t="s">
        <v>232</v>
      </c>
      <c r="C55">
        <v>7325.0199999999995</v>
      </c>
      <c r="D55">
        <v>7325.0199999999995</v>
      </c>
      <c r="E55" t="s">
        <v>214</v>
      </c>
      <c r="F55" t="s">
        <v>225</v>
      </c>
    </row>
    <row r="56" spans="1:6" x14ac:dyDescent="0.25">
      <c r="A56">
        <v>220184</v>
      </c>
      <c r="B56" t="s">
        <v>232</v>
      </c>
      <c r="C56">
        <v>1659.58</v>
      </c>
      <c r="D56">
        <v>1659.58</v>
      </c>
      <c r="E56" t="s">
        <v>214</v>
      </c>
      <c r="F56" t="s">
        <v>225</v>
      </c>
    </row>
    <row r="57" spans="1:6" x14ac:dyDescent="0.25">
      <c r="A57">
        <v>221184</v>
      </c>
      <c r="B57" t="s">
        <v>235</v>
      </c>
      <c r="C57">
        <v>540.6</v>
      </c>
      <c r="D57">
        <v>540.6</v>
      </c>
      <c r="E57" t="s">
        <v>214</v>
      </c>
      <c r="F57" t="s">
        <v>225</v>
      </c>
    </row>
    <row r="58" spans="1:6" x14ac:dyDescent="0.25">
      <c r="A58">
        <v>222184</v>
      </c>
      <c r="B58" t="s">
        <v>232</v>
      </c>
      <c r="C58">
        <v>7962.31</v>
      </c>
      <c r="D58">
        <v>7962.31</v>
      </c>
      <c r="E58" t="s">
        <v>214</v>
      </c>
      <c r="F58" t="s">
        <v>225</v>
      </c>
    </row>
    <row r="59" spans="1:6" x14ac:dyDescent="0.25">
      <c r="A59">
        <v>223185</v>
      </c>
      <c r="B59" t="s">
        <v>234</v>
      </c>
      <c r="C59">
        <v>300</v>
      </c>
      <c r="D59">
        <v>300</v>
      </c>
      <c r="E59" t="s">
        <v>214</v>
      </c>
      <c r="F59" t="s">
        <v>225</v>
      </c>
    </row>
    <row r="60" spans="1:6" x14ac:dyDescent="0.25">
      <c r="A60">
        <v>2238131</v>
      </c>
      <c r="B60" t="s">
        <v>239</v>
      </c>
      <c r="C60">
        <v>149.58000000000001</v>
      </c>
      <c r="D60">
        <v>149.58000000000001</v>
      </c>
      <c r="E60" t="s">
        <v>214</v>
      </c>
      <c r="F60" t="s">
        <v>225</v>
      </c>
    </row>
    <row r="61" spans="1:6" x14ac:dyDescent="0.25">
      <c r="A61">
        <v>224184</v>
      </c>
      <c r="B61" t="s">
        <v>234</v>
      </c>
      <c r="C61">
        <v>300</v>
      </c>
      <c r="D61">
        <v>300</v>
      </c>
      <c r="E61" t="s">
        <v>214</v>
      </c>
      <c r="F61" t="s">
        <v>225</v>
      </c>
    </row>
    <row r="62" spans="1:6" x14ac:dyDescent="0.25">
      <c r="A62">
        <v>2248111</v>
      </c>
      <c r="B62" t="s">
        <v>242</v>
      </c>
      <c r="C62">
        <v>1336.4299999999998</v>
      </c>
      <c r="D62">
        <v>1336.4299999999998</v>
      </c>
      <c r="E62" t="s">
        <v>214</v>
      </c>
      <c r="F62" t="s">
        <v>225</v>
      </c>
    </row>
    <row r="63" spans="1:6" x14ac:dyDescent="0.25">
      <c r="A63">
        <v>225122</v>
      </c>
      <c r="B63" t="s">
        <v>233</v>
      </c>
      <c r="C63">
        <v>1631.3500000000001</v>
      </c>
      <c r="D63">
        <v>1631.3500000000001</v>
      </c>
      <c r="E63" t="s">
        <v>214</v>
      </c>
      <c r="F63" t="s">
        <v>225</v>
      </c>
    </row>
    <row r="64" spans="1:6" x14ac:dyDescent="0.25">
      <c r="A64">
        <v>232145</v>
      </c>
      <c r="B64" t="s">
        <v>233</v>
      </c>
      <c r="C64">
        <v>1232.6300000000001</v>
      </c>
      <c r="D64">
        <v>1232.6300000000001</v>
      </c>
      <c r="E64" t="s">
        <v>214</v>
      </c>
      <c r="F64" t="s">
        <v>225</v>
      </c>
    </row>
    <row r="65" spans="1:6" x14ac:dyDescent="0.25">
      <c r="A65">
        <v>2331812</v>
      </c>
      <c r="B65" t="s">
        <v>227</v>
      </c>
      <c r="C65">
        <v>7256.1900000000005</v>
      </c>
      <c r="D65">
        <v>7256.1900000000005</v>
      </c>
      <c r="E65" t="s">
        <v>214</v>
      </c>
      <c r="F65" t="s">
        <v>225</v>
      </c>
    </row>
    <row r="66" spans="1:6" x14ac:dyDescent="0.25">
      <c r="A66">
        <v>2341812</v>
      </c>
      <c r="B66" t="s">
        <v>241</v>
      </c>
      <c r="C66">
        <v>957.69</v>
      </c>
      <c r="D66">
        <v>957.69</v>
      </c>
      <c r="E66" t="s">
        <v>214</v>
      </c>
      <c r="F66" t="s">
        <v>225</v>
      </c>
    </row>
    <row r="67" spans="1:6" x14ac:dyDescent="0.25">
      <c r="A67">
        <v>2361812</v>
      </c>
      <c r="B67" t="s">
        <v>232</v>
      </c>
      <c r="C67">
        <v>4521.6600000000008</v>
      </c>
      <c r="D67">
        <v>4521.6600000000008</v>
      </c>
      <c r="E67" t="s">
        <v>214</v>
      </c>
      <c r="F67" t="s">
        <v>225</v>
      </c>
    </row>
    <row r="68" spans="1:6" x14ac:dyDescent="0.25">
      <c r="A68">
        <v>2391812</v>
      </c>
      <c r="B68" t="s">
        <v>243</v>
      </c>
      <c r="C68">
        <v>1552.76</v>
      </c>
      <c r="D68">
        <v>1552.76</v>
      </c>
      <c r="E68" t="s">
        <v>214</v>
      </c>
      <c r="F68" t="s">
        <v>225</v>
      </c>
    </row>
    <row r="69" spans="1:6" x14ac:dyDescent="0.25">
      <c r="A69">
        <v>2411812</v>
      </c>
      <c r="B69" t="s">
        <v>230</v>
      </c>
      <c r="C69">
        <v>2446.65</v>
      </c>
      <c r="D69">
        <v>2446.65</v>
      </c>
      <c r="E69" t="s">
        <v>214</v>
      </c>
      <c r="F69" t="s">
        <v>225</v>
      </c>
    </row>
    <row r="70" spans="1:6" x14ac:dyDescent="0.25">
      <c r="A70">
        <v>2421812</v>
      </c>
      <c r="B70" t="s">
        <v>244</v>
      </c>
      <c r="C70">
        <v>8765.58</v>
      </c>
      <c r="D70">
        <v>8765.58</v>
      </c>
      <c r="E70" t="s">
        <v>214</v>
      </c>
      <c r="F70" t="s">
        <v>225</v>
      </c>
    </row>
    <row r="71" spans="1:6" x14ac:dyDescent="0.25">
      <c r="A71">
        <v>2441812</v>
      </c>
      <c r="B71" t="s">
        <v>227</v>
      </c>
      <c r="C71">
        <v>4171.7700000000004</v>
      </c>
      <c r="D71">
        <v>4171.7700000000004</v>
      </c>
      <c r="E71" t="s">
        <v>214</v>
      </c>
      <c r="F71" t="s">
        <v>225</v>
      </c>
    </row>
    <row r="72" spans="1:6" x14ac:dyDescent="0.25">
      <c r="A72">
        <v>2451812</v>
      </c>
      <c r="B72" t="s">
        <v>232</v>
      </c>
      <c r="C72">
        <v>2585.31</v>
      </c>
      <c r="D72">
        <v>2585.31</v>
      </c>
      <c r="E72" t="s">
        <v>214</v>
      </c>
      <c r="F72" t="s">
        <v>225</v>
      </c>
    </row>
    <row r="73" spans="1:6" x14ac:dyDescent="0.25">
      <c r="A73">
        <v>2461812</v>
      </c>
      <c r="B73" t="s">
        <v>240</v>
      </c>
      <c r="C73">
        <v>2057.92</v>
      </c>
      <c r="D73">
        <v>2057.92</v>
      </c>
      <c r="E73" t="s">
        <v>214</v>
      </c>
      <c r="F73" t="s">
        <v>225</v>
      </c>
    </row>
    <row r="74" spans="1:6" x14ac:dyDescent="0.25">
      <c r="A74">
        <v>2491812</v>
      </c>
      <c r="B74" t="s">
        <v>239</v>
      </c>
      <c r="C74">
        <v>220.4</v>
      </c>
      <c r="D74">
        <v>220.4</v>
      </c>
      <c r="E74" t="s">
        <v>214</v>
      </c>
      <c r="F74" t="s">
        <v>225</v>
      </c>
    </row>
    <row r="75" spans="1:6" x14ac:dyDescent="0.25">
      <c r="A75">
        <v>2501812</v>
      </c>
      <c r="B75" t="s">
        <v>242</v>
      </c>
      <c r="C75">
        <v>1010.1700000000001</v>
      </c>
      <c r="D75">
        <v>1010.1700000000001</v>
      </c>
      <c r="E75" t="s">
        <v>214</v>
      </c>
      <c r="F75" t="s">
        <v>225</v>
      </c>
    </row>
    <row r="76" spans="1:6" x14ac:dyDescent="0.25">
      <c r="A76">
        <v>2591812</v>
      </c>
      <c r="B76" t="s">
        <v>245</v>
      </c>
      <c r="C76">
        <v>56428.55</v>
      </c>
      <c r="D76">
        <v>56428.55</v>
      </c>
      <c r="E76" t="s">
        <v>214</v>
      </c>
      <c r="F76" t="s">
        <v>225</v>
      </c>
    </row>
    <row r="77" spans="1:6" x14ac:dyDescent="0.25">
      <c r="A77">
        <v>2611812</v>
      </c>
      <c r="B77" t="s">
        <v>232</v>
      </c>
      <c r="C77">
        <v>2886.17</v>
      </c>
      <c r="D77">
        <v>2886.17</v>
      </c>
      <c r="E77" t="s">
        <v>214</v>
      </c>
      <c r="F77" t="s">
        <v>225</v>
      </c>
    </row>
    <row r="78" spans="1:6" x14ac:dyDescent="0.25">
      <c r="A78">
        <v>2621812</v>
      </c>
      <c r="B78" t="s">
        <v>232</v>
      </c>
      <c r="C78">
        <v>3507.15</v>
      </c>
      <c r="D78">
        <v>3507.15</v>
      </c>
      <c r="E78" t="s">
        <v>214</v>
      </c>
      <c r="F78" t="s">
        <v>225</v>
      </c>
    </row>
    <row r="79" spans="1:6" x14ac:dyDescent="0.25">
      <c r="A79">
        <v>2661812</v>
      </c>
      <c r="B79" t="s">
        <v>237</v>
      </c>
      <c r="C79">
        <v>2907.17</v>
      </c>
      <c r="D79">
        <v>2907.17</v>
      </c>
      <c r="E79" t="s">
        <v>214</v>
      </c>
      <c r="F79" t="s">
        <v>225</v>
      </c>
    </row>
    <row r="80" spans="1:6" x14ac:dyDescent="0.25">
      <c r="A80">
        <v>2671812</v>
      </c>
      <c r="B80" t="s">
        <v>235</v>
      </c>
      <c r="C80">
        <v>520.4</v>
      </c>
      <c r="D80">
        <v>520.4</v>
      </c>
      <c r="E80" t="s">
        <v>214</v>
      </c>
      <c r="F80" t="s">
        <v>225</v>
      </c>
    </row>
    <row r="81" spans="1:6" x14ac:dyDescent="0.25">
      <c r="A81">
        <v>2691812</v>
      </c>
      <c r="B81" t="s">
        <v>234</v>
      </c>
      <c r="C81">
        <v>300</v>
      </c>
      <c r="D81">
        <v>300</v>
      </c>
      <c r="E81" t="s">
        <v>214</v>
      </c>
      <c r="F81" t="s">
        <v>225</v>
      </c>
    </row>
    <row r="82" spans="1:6" x14ac:dyDescent="0.25">
      <c r="A82">
        <v>2701812</v>
      </c>
      <c r="B82" t="s">
        <v>226</v>
      </c>
      <c r="C82">
        <v>1315.39</v>
      </c>
      <c r="D82">
        <v>1315.39</v>
      </c>
      <c r="E82" t="s">
        <v>214</v>
      </c>
      <c r="F82" t="s">
        <v>225</v>
      </c>
    </row>
    <row r="83" spans="1:6" x14ac:dyDescent="0.25">
      <c r="A83">
        <v>2711812</v>
      </c>
      <c r="B83" t="s">
        <v>232</v>
      </c>
      <c r="C83">
        <v>2139.29</v>
      </c>
      <c r="D83">
        <v>2139.29</v>
      </c>
      <c r="E83" t="s">
        <v>214</v>
      </c>
      <c r="F83" t="s">
        <v>225</v>
      </c>
    </row>
    <row r="84" spans="1:6" x14ac:dyDescent="0.25">
      <c r="A84">
        <v>2721812</v>
      </c>
      <c r="B84" t="s">
        <v>246</v>
      </c>
      <c r="C84">
        <v>1178.0900000000001</v>
      </c>
      <c r="D84">
        <v>1178.0900000000001</v>
      </c>
      <c r="E84" t="s">
        <v>214</v>
      </c>
      <c r="F84" t="s">
        <v>225</v>
      </c>
    </row>
    <row r="85" spans="1:6" x14ac:dyDescent="0.25">
      <c r="A85">
        <v>2741812</v>
      </c>
      <c r="B85" t="s">
        <v>241</v>
      </c>
      <c r="C85">
        <v>957.69</v>
      </c>
      <c r="D85">
        <v>957.69</v>
      </c>
      <c r="E85" t="s">
        <v>214</v>
      </c>
      <c r="F85" t="s">
        <v>225</v>
      </c>
    </row>
    <row r="86" spans="1:6" x14ac:dyDescent="0.25">
      <c r="A86">
        <v>276187</v>
      </c>
      <c r="B86" t="s">
        <v>229</v>
      </c>
      <c r="C86">
        <v>9696.5300000000007</v>
      </c>
      <c r="D86">
        <v>9696.5300000000007</v>
      </c>
      <c r="E86" t="s">
        <v>214</v>
      </c>
      <c r="F86" t="s">
        <v>225</v>
      </c>
    </row>
    <row r="87" spans="1:6" x14ac:dyDescent="0.25">
      <c r="A87">
        <v>281145</v>
      </c>
      <c r="B87" t="s">
        <v>239</v>
      </c>
      <c r="C87">
        <v>309.39</v>
      </c>
      <c r="D87">
        <v>309.39</v>
      </c>
      <c r="E87" t="s">
        <v>214</v>
      </c>
      <c r="F87" t="s">
        <v>225</v>
      </c>
    </row>
    <row r="88" spans="1:6" x14ac:dyDescent="0.25">
      <c r="A88">
        <v>1006192</v>
      </c>
      <c r="B88" t="s">
        <v>233</v>
      </c>
      <c r="C88">
        <v>899.94999999999993</v>
      </c>
      <c r="D88">
        <v>899.94999999999993</v>
      </c>
      <c r="E88" t="s">
        <v>214</v>
      </c>
      <c r="F88" t="s">
        <v>225</v>
      </c>
    </row>
    <row r="89" spans="1:6" x14ac:dyDescent="0.25">
      <c r="A89">
        <v>1007192</v>
      </c>
      <c r="B89" t="s">
        <v>226</v>
      </c>
      <c r="C89">
        <v>1619.04</v>
      </c>
      <c r="D89">
        <v>1619.04</v>
      </c>
      <c r="E89" t="s">
        <v>214</v>
      </c>
      <c r="F89" t="s">
        <v>225</v>
      </c>
    </row>
    <row r="90" spans="1:6" x14ac:dyDescent="0.25">
      <c r="A90">
        <v>1008193</v>
      </c>
      <c r="B90" t="s">
        <v>236</v>
      </c>
      <c r="C90">
        <v>1623.35</v>
      </c>
      <c r="D90">
        <v>1623.35</v>
      </c>
      <c r="E90" t="s">
        <v>214</v>
      </c>
      <c r="F90" t="s">
        <v>225</v>
      </c>
    </row>
    <row r="91" spans="1:6" x14ac:dyDescent="0.25">
      <c r="A91">
        <v>1011193</v>
      </c>
      <c r="B91" t="s">
        <v>236</v>
      </c>
      <c r="C91">
        <v>1623.35</v>
      </c>
      <c r="D91">
        <v>1623.35</v>
      </c>
      <c r="E91" t="s">
        <v>214</v>
      </c>
      <c r="F91" t="s">
        <v>225</v>
      </c>
    </row>
    <row r="92" spans="1:6" x14ac:dyDescent="0.25">
      <c r="A92">
        <v>1012192</v>
      </c>
      <c r="B92" t="s">
        <v>236</v>
      </c>
      <c r="C92">
        <v>1623.35</v>
      </c>
      <c r="D92">
        <v>1623.35</v>
      </c>
      <c r="E92" t="s">
        <v>214</v>
      </c>
      <c r="F92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8</v>
      </c>
      <c r="B4" s="4" t="str">
        <f>IF(A4="","","Becas Educativa, para los hijos de los trabajadores")</f>
        <v>Becas Educativa, para los hijos de los trabajadores</v>
      </c>
      <c r="C4" s="4">
        <v>0</v>
      </c>
      <c r="D4" s="4">
        <v>0</v>
      </c>
      <c r="E4" s="4" t="str">
        <f>IF(A4="","","Pesos Mexicanos")</f>
        <v>Pesos Mexicanos</v>
      </c>
      <c r="F4" s="4" t="str">
        <f>IF(A4="","","Mensual")</f>
        <v>Mensual</v>
      </c>
    </row>
    <row r="5" spans="1:6" x14ac:dyDescent="0.25">
      <c r="A5" s="4">
        <v>8</v>
      </c>
      <c r="B5" s="4" t="str">
        <f t="shared" ref="B5:B68" si="0">IF(A5="","","Becas Educativa, para los hijos de los trabajadores")</f>
        <v>Becas Educativa, para los hijos de los trabajadores</v>
      </c>
      <c r="C5" s="4">
        <v>0</v>
      </c>
      <c r="D5" s="4">
        <v>0</v>
      </c>
      <c r="E5" s="4" t="str">
        <f t="shared" ref="E5:E68" si="1">IF(A5="","","Pesos Mexicanos")</f>
        <v>Pesos Mexicanos</v>
      </c>
      <c r="F5" s="4" t="str">
        <f t="shared" ref="F5:F68" si="2">IF(A5="","","Mensual")</f>
        <v>Mensual</v>
      </c>
    </row>
    <row r="6" spans="1:6" x14ac:dyDescent="0.25">
      <c r="A6" s="4">
        <v>8</v>
      </c>
      <c r="B6" s="4" t="str">
        <f t="shared" si="0"/>
        <v>Becas Educativa, para los hijos de los trabajadores</v>
      </c>
      <c r="C6" s="4">
        <v>0</v>
      </c>
      <c r="D6" s="4">
        <v>0</v>
      </c>
      <c r="E6" s="4" t="str">
        <f t="shared" si="1"/>
        <v>Pesos Mexicanos</v>
      </c>
      <c r="F6" s="4" t="str">
        <f t="shared" si="2"/>
        <v>Mensual</v>
      </c>
    </row>
    <row r="7" spans="1:6" x14ac:dyDescent="0.25">
      <c r="A7" s="4">
        <v>8</v>
      </c>
      <c r="B7" s="4" t="str">
        <f t="shared" si="0"/>
        <v>Becas Educativa, para los hijos de los trabajadores</v>
      </c>
      <c r="C7" s="4">
        <v>0</v>
      </c>
      <c r="D7" s="4">
        <v>0</v>
      </c>
      <c r="E7" s="4" t="str">
        <f t="shared" si="1"/>
        <v>Pesos Mexicanos</v>
      </c>
      <c r="F7" s="4" t="str">
        <f t="shared" si="2"/>
        <v>Mensual</v>
      </c>
    </row>
    <row r="8" spans="1:6" x14ac:dyDescent="0.25">
      <c r="A8" s="4">
        <v>8</v>
      </c>
      <c r="B8" s="4" t="str">
        <f t="shared" si="0"/>
        <v>Becas Educativa, para los hijos de los trabajadores</v>
      </c>
      <c r="C8" s="4">
        <v>0</v>
      </c>
      <c r="D8" s="4">
        <v>0</v>
      </c>
      <c r="E8" s="4" t="str">
        <f t="shared" si="1"/>
        <v>Pesos Mexicanos</v>
      </c>
      <c r="F8" s="4" t="str">
        <f t="shared" si="2"/>
        <v>Mensual</v>
      </c>
    </row>
    <row r="9" spans="1:6" x14ac:dyDescent="0.25">
      <c r="A9" s="4">
        <v>8</v>
      </c>
      <c r="B9" s="4" t="str">
        <f t="shared" si="0"/>
        <v>Becas Educativa, para los hijos de los trabajadores</v>
      </c>
      <c r="C9" s="4">
        <v>0</v>
      </c>
      <c r="D9" s="4">
        <v>0</v>
      </c>
      <c r="E9" s="4" t="str">
        <f t="shared" si="1"/>
        <v>Pesos Mexicanos</v>
      </c>
      <c r="F9" s="4" t="str">
        <f t="shared" si="2"/>
        <v>Mensual</v>
      </c>
    </row>
    <row r="10" spans="1:6" x14ac:dyDescent="0.25">
      <c r="A10" s="4">
        <v>8</v>
      </c>
      <c r="B10" s="4" t="str">
        <f t="shared" si="0"/>
        <v>Becas Educativa, para los hijos de los trabajadores</v>
      </c>
      <c r="C10" s="4">
        <v>0</v>
      </c>
      <c r="D10" s="4">
        <v>0</v>
      </c>
      <c r="E10" s="4" t="str">
        <f t="shared" si="1"/>
        <v>Pesos Mexicanos</v>
      </c>
      <c r="F10" s="4" t="str">
        <f t="shared" si="2"/>
        <v>Mensual</v>
      </c>
    </row>
    <row r="11" spans="1:6" x14ac:dyDescent="0.25">
      <c r="A11" s="4">
        <v>8</v>
      </c>
      <c r="B11" s="4" t="str">
        <f t="shared" si="0"/>
        <v>Becas Educativa, para los hijos de los trabajadores</v>
      </c>
      <c r="C11" s="4">
        <v>0</v>
      </c>
      <c r="D11" s="4">
        <v>0</v>
      </c>
      <c r="E11" s="4" t="str">
        <f t="shared" si="1"/>
        <v>Pesos Mexicanos</v>
      </c>
      <c r="F11" s="4" t="str">
        <f t="shared" si="2"/>
        <v>Mensual</v>
      </c>
    </row>
    <row r="12" spans="1:6" x14ac:dyDescent="0.25">
      <c r="A12" s="4">
        <v>8</v>
      </c>
      <c r="B12" s="4" t="str">
        <f t="shared" si="0"/>
        <v>Becas Educativa, para los hijos de los trabajadores</v>
      </c>
      <c r="C12" s="4">
        <v>0</v>
      </c>
      <c r="D12" s="4">
        <v>0</v>
      </c>
      <c r="E12" s="4" t="str">
        <f t="shared" si="1"/>
        <v>Pesos Mexicanos</v>
      </c>
      <c r="F12" s="4" t="str">
        <f t="shared" si="2"/>
        <v>Mensual</v>
      </c>
    </row>
    <row r="13" spans="1:6" x14ac:dyDescent="0.25">
      <c r="A13" s="4">
        <v>8</v>
      </c>
      <c r="B13" s="4" t="str">
        <f t="shared" si="0"/>
        <v>Becas Educativa, para los hijos de los trabajadores</v>
      </c>
      <c r="C13" s="4">
        <v>0</v>
      </c>
      <c r="D13" s="4">
        <v>0</v>
      </c>
      <c r="E13" s="4" t="str">
        <f t="shared" si="1"/>
        <v>Pesos Mexicanos</v>
      </c>
      <c r="F13" s="4" t="str">
        <f t="shared" si="2"/>
        <v>Mensual</v>
      </c>
    </row>
    <row r="14" spans="1:6" x14ac:dyDescent="0.25">
      <c r="A14" s="4">
        <v>8</v>
      </c>
      <c r="B14" s="4" t="str">
        <f t="shared" si="0"/>
        <v>Becas Educativa, para los hijos de los trabajadores</v>
      </c>
      <c r="C14" s="4">
        <v>0</v>
      </c>
      <c r="D14" s="4">
        <v>0</v>
      </c>
      <c r="E14" s="4" t="str">
        <f t="shared" si="1"/>
        <v>Pesos Mexicanos</v>
      </c>
      <c r="F14" s="4" t="str">
        <f t="shared" si="2"/>
        <v>Mensual</v>
      </c>
    </row>
    <row r="15" spans="1:6" x14ac:dyDescent="0.25">
      <c r="A15" s="4">
        <v>8</v>
      </c>
      <c r="B15" s="4" t="str">
        <f t="shared" si="0"/>
        <v>Becas Educativa, para los hijos de los trabajadores</v>
      </c>
      <c r="C15" s="4">
        <v>0</v>
      </c>
      <c r="D15" s="4">
        <v>0</v>
      </c>
      <c r="E15" s="4" t="str">
        <f t="shared" si="1"/>
        <v>Pesos Mexicanos</v>
      </c>
      <c r="F15" s="4" t="str">
        <f t="shared" si="2"/>
        <v>Mensual</v>
      </c>
    </row>
    <row r="16" spans="1:6" x14ac:dyDescent="0.25">
      <c r="A16" s="4">
        <v>8</v>
      </c>
      <c r="B16" s="4" t="str">
        <f t="shared" si="0"/>
        <v>Becas Educativa, para los hijos de los trabajadores</v>
      </c>
      <c r="C16" s="4">
        <v>0</v>
      </c>
      <c r="D16" s="4">
        <v>0</v>
      </c>
      <c r="E16" s="4" t="str">
        <f t="shared" si="1"/>
        <v>Pesos Mexicanos</v>
      </c>
      <c r="F16" s="4" t="str">
        <f t="shared" si="2"/>
        <v>Mensual</v>
      </c>
    </row>
    <row r="17" spans="1:6" x14ac:dyDescent="0.25">
      <c r="A17" s="4">
        <v>8</v>
      </c>
      <c r="B17" s="4" t="str">
        <f t="shared" si="0"/>
        <v>Becas Educativa, para los hijos de los trabajadores</v>
      </c>
      <c r="C17" s="4">
        <v>0</v>
      </c>
      <c r="D17" s="4">
        <v>0</v>
      </c>
      <c r="E17" s="4" t="str">
        <f t="shared" si="1"/>
        <v>Pesos Mexicanos</v>
      </c>
      <c r="F17" s="4" t="str">
        <f t="shared" si="2"/>
        <v>Mensual</v>
      </c>
    </row>
    <row r="18" spans="1:6" x14ac:dyDescent="0.25">
      <c r="A18" s="4">
        <v>8</v>
      </c>
      <c r="B18" s="4" t="str">
        <f t="shared" si="0"/>
        <v>Becas Educativa, para los hijos de los trabajadores</v>
      </c>
      <c r="C18" s="4">
        <v>0</v>
      </c>
      <c r="D18" s="4">
        <v>0</v>
      </c>
      <c r="E18" s="4" t="str">
        <f t="shared" si="1"/>
        <v>Pesos Mexicanos</v>
      </c>
      <c r="F18" s="4" t="str">
        <f t="shared" si="2"/>
        <v>Mensual</v>
      </c>
    </row>
    <row r="19" spans="1:6" x14ac:dyDescent="0.25">
      <c r="A19" s="4">
        <v>8</v>
      </c>
      <c r="B19" s="4" t="str">
        <f t="shared" si="0"/>
        <v>Becas Educativa, para los hijos de los trabajadores</v>
      </c>
      <c r="C19" s="4">
        <v>0</v>
      </c>
      <c r="D19" s="4">
        <v>0</v>
      </c>
      <c r="E19" s="4" t="str">
        <f t="shared" si="1"/>
        <v>Pesos Mexicanos</v>
      </c>
      <c r="F19" s="4" t="str">
        <f t="shared" si="2"/>
        <v>Mensual</v>
      </c>
    </row>
    <row r="20" spans="1:6" x14ac:dyDescent="0.25">
      <c r="A20" s="4">
        <v>8</v>
      </c>
      <c r="B20" s="4" t="str">
        <f t="shared" si="0"/>
        <v>Becas Educativa, para los hijos de los trabajadores</v>
      </c>
      <c r="C20" s="4">
        <v>0</v>
      </c>
      <c r="D20" s="4">
        <v>0</v>
      </c>
      <c r="E20" s="4" t="str">
        <f t="shared" si="1"/>
        <v>Pesos Mexicanos</v>
      </c>
      <c r="F20" s="4" t="str">
        <f t="shared" si="2"/>
        <v>Mensual</v>
      </c>
    </row>
    <row r="21" spans="1:6" x14ac:dyDescent="0.25">
      <c r="A21" s="4">
        <v>8</v>
      </c>
      <c r="B21" s="4" t="str">
        <f t="shared" si="0"/>
        <v>Becas Educativa, para los hijos de los trabajadores</v>
      </c>
      <c r="C21" s="4">
        <v>0</v>
      </c>
      <c r="D21" s="4">
        <v>0</v>
      </c>
      <c r="E21" s="4" t="str">
        <f t="shared" si="1"/>
        <v>Pesos Mexicanos</v>
      </c>
      <c r="F21" s="4" t="str">
        <f t="shared" si="2"/>
        <v>Mensual</v>
      </c>
    </row>
    <row r="22" spans="1:6" x14ac:dyDescent="0.25">
      <c r="A22" s="4">
        <v>8</v>
      </c>
      <c r="B22" s="4" t="str">
        <f t="shared" si="0"/>
        <v>Becas Educativa, para los hijos de los trabajadores</v>
      </c>
      <c r="C22" s="4">
        <v>0</v>
      </c>
      <c r="D22" s="4">
        <v>0</v>
      </c>
      <c r="E22" s="4" t="str">
        <f t="shared" si="1"/>
        <v>Pesos Mexicanos</v>
      </c>
      <c r="F22" s="4" t="str">
        <f t="shared" si="2"/>
        <v>Mensual</v>
      </c>
    </row>
    <row r="23" spans="1:6" x14ac:dyDescent="0.25">
      <c r="A23" s="4">
        <v>8</v>
      </c>
      <c r="B23" s="4" t="str">
        <f t="shared" si="0"/>
        <v>Becas Educativa, para los hijos de los trabajadores</v>
      </c>
      <c r="C23" s="4">
        <v>0</v>
      </c>
      <c r="D23" s="4">
        <v>0</v>
      </c>
      <c r="E23" s="4" t="str">
        <f t="shared" si="1"/>
        <v>Pesos Mexicanos</v>
      </c>
      <c r="F23" s="4" t="str">
        <f t="shared" si="2"/>
        <v>Mensual</v>
      </c>
    </row>
    <row r="24" spans="1:6" x14ac:dyDescent="0.25">
      <c r="A24" s="4">
        <v>8</v>
      </c>
      <c r="B24" s="4" t="str">
        <f t="shared" si="0"/>
        <v>Becas Educativa, para los hijos de los trabajadores</v>
      </c>
      <c r="C24" s="4">
        <v>0</v>
      </c>
      <c r="D24" s="4">
        <v>0</v>
      </c>
      <c r="E24" s="4" t="str">
        <f t="shared" si="1"/>
        <v>Pesos Mexicanos</v>
      </c>
      <c r="F24" s="4" t="str">
        <f t="shared" si="2"/>
        <v>Mensual</v>
      </c>
    </row>
    <row r="25" spans="1:6" x14ac:dyDescent="0.25">
      <c r="A25" s="4">
        <v>8</v>
      </c>
      <c r="B25" s="4" t="str">
        <f t="shared" si="0"/>
        <v>Becas Educativa, para los hijos de los trabajadores</v>
      </c>
      <c r="C25" s="4">
        <v>0</v>
      </c>
      <c r="D25" s="4">
        <v>0</v>
      </c>
      <c r="E25" s="4" t="str">
        <f t="shared" si="1"/>
        <v>Pesos Mexicanos</v>
      </c>
      <c r="F25" s="4" t="str">
        <f t="shared" si="2"/>
        <v>Mensual</v>
      </c>
    </row>
    <row r="26" spans="1:6" x14ac:dyDescent="0.25">
      <c r="A26" s="4">
        <v>8</v>
      </c>
      <c r="B26" s="4" t="str">
        <f t="shared" si="0"/>
        <v>Becas Educativa, para los hijos de los trabajadores</v>
      </c>
      <c r="C26" s="4">
        <v>0</v>
      </c>
      <c r="D26" s="4">
        <v>0</v>
      </c>
      <c r="E26" s="4" t="str">
        <f t="shared" si="1"/>
        <v>Pesos Mexicanos</v>
      </c>
      <c r="F26" s="4" t="str">
        <f t="shared" si="2"/>
        <v>Mensual</v>
      </c>
    </row>
    <row r="27" spans="1:6" x14ac:dyDescent="0.25">
      <c r="A27" s="4">
        <v>8</v>
      </c>
      <c r="B27" s="4" t="str">
        <f t="shared" si="0"/>
        <v>Becas Educativa, para los hijos de los trabajadores</v>
      </c>
      <c r="C27" s="4">
        <v>0</v>
      </c>
      <c r="D27" s="4">
        <v>0</v>
      </c>
      <c r="E27" s="4" t="str">
        <f t="shared" si="1"/>
        <v>Pesos Mexicanos</v>
      </c>
      <c r="F27" s="4" t="str">
        <f t="shared" si="2"/>
        <v>Mensual</v>
      </c>
    </row>
    <row r="28" spans="1:6" x14ac:dyDescent="0.25">
      <c r="A28" s="4">
        <v>8</v>
      </c>
      <c r="B28" s="4" t="str">
        <f t="shared" si="0"/>
        <v>Becas Educativa, para los hijos de los trabajadores</v>
      </c>
      <c r="C28" s="4">
        <v>0</v>
      </c>
      <c r="D28" s="4">
        <v>0</v>
      </c>
      <c r="E28" s="4" t="str">
        <f t="shared" si="1"/>
        <v>Pesos Mexicanos</v>
      </c>
      <c r="F28" s="4" t="str">
        <f t="shared" si="2"/>
        <v>Mensual</v>
      </c>
    </row>
    <row r="29" spans="1:6" x14ac:dyDescent="0.25">
      <c r="A29" s="4">
        <v>8</v>
      </c>
      <c r="B29" s="4" t="str">
        <f t="shared" si="0"/>
        <v>Becas Educativa, para los hijos de los trabajadores</v>
      </c>
      <c r="C29" s="4">
        <v>0</v>
      </c>
      <c r="D29" s="4">
        <v>0</v>
      </c>
      <c r="E29" s="4" t="str">
        <f t="shared" si="1"/>
        <v>Pesos Mexicanos</v>
      </c>
      <c r="F29" s="4" t="str">
        <f t="shared" si="2"/>
        <v>Mensual</v>
      </c>
    </row>
    <row r="30" spans="1:6" x14ac:dyDescent="0.25">
      <c r="A30" s="4">
        <v>8</v>
      </c>
      <c r="B30" s="4" t="str">
        <f t="shared" si="0"/>
        <v>Becas Educativa, para los hijos de los trabajadores</v>
      </c>
      <c r="C30" s="4">
        <v>0</v>
      </c>
      <c r="D30" s="4">
        <v>0</v>
      </c>
      <c r="E30" s="4" t="str">
        <f t="shared" si="1"/>
        <v>Pesos Mexicanos</v>
      </c>
      <c r="F30" s="4" t="str">
        <f t="shared" si="2"/>
        <v>Mensual</v>
      </c>
    </row>
    <row r="31" spans="1:6" x14ac:dyDescent="0.25">
      <c r="A31" s="4">
        <v>8</v>
      </c>
      <c r="B31" s="4" t="str">
        <f t="shared" si="0"/>
        <v>Becas Educativa, para los hijos de los trabajadores</v>
      </c>
      <c r="C31" s="4">
        <v>0</v>
      </c>
      <c r="D31" s="4">
        <v>0</v>
      </c>
      <c r="E31" s="4" t="str">
        <f t="shared" si="1"/>
        <v>Pesos Mexicanos</v>
      </c>
      <c r="F31" s="4" t="str">
        <f t="shared" si="2"/>
        <v>Mensual</v>
      </c>
    </row>
    <row r="32" spans="1:6" x14ac:dyDescent="0.25">
      <c r="A32" s="4">
        <v>8</v>
      </c>
      <c r="B32" s="4" t="str">
        <f t="shared" si="0"/>
        <v>Becas Educativa, para los hijos de los trabajadores</v>
      </c>
      <c r="C32" s="4">
        <v>0</v>
      </c>
      <c r="D32" s="4">
        <v>0</v>
      </c>
      <c r="E32" s="4" t="str">
        <f t="shared" si="1"/>
        <v>Pesos Mexicanos</v>
      </c>
      <c r="F32" s="4" t="str">
        <f t="shared" si="2"/>
        <v>Mensual</v>
      </c>
    </row>
    <row r="33" spans="1:6" x14ac:dyDescent="0.25">
      <c r="A33" s="4">
        <v>8</v>
      </c>
      <c r="B33" s="4" t="str">
        <f t="shared" si="0"/>
        <v>Becas Educativa, para los hijos de los trabajadores</v>
      </c>
      <c r="C33" s="4">
        <v>0</v>
      </c>
      <c r="D33" s="4">
        <v>0</v>
      </c>
      <c r="E33" s="4" t="str">
        <f t="shared" si="1"/>
        <v>Pesos Mexicanos</v>
      </c>
      <c r="F33" s="4" t="str">
        <f t="shared" si="2"/>
        <v>Mensual</v>
      </c>
    </row>
    <row r="34" spans="1:6" x14ac:dyDescent="0.25">
      <c r="A34" s="4">
        <v>8</v>
      </c>
      <c r="B34" s="4" t="str">
        <f t="shared" si="0"/>
        <v>Becas Educativa, para los hijos de los trabajadores</v>
      </c>
      <c r="C34" s="4">
        <v>0</v>
      </c>
      <c r="D34" s="4">
        <v>0</v>
      </c>
      <c r="E34" s="4" t="str">
        <f t="shared" si="1"/>
        <v>Pesos Mexicanos</v>
      </c>
      <c r="F34" s="4" t="str">
        <f t="shared" si="2"/>
        <v>Mensual</v>
      </c>
    </row>
    <row r="35" spans="1:6" x14ac:dyDescent="0.25">
      <c r="A35" s="4">
        <v>8</v>
      </c>
      <c r="B35" s="4" t="str">
        <f t="shared" si="0"/>
        <v>Becas Educativa, para los hijos de los trabajadores</v>
      </c>
      <c r="C35" s="4">
        <v>0</v>
      </c>
      <c r="D35" s="4">
        <v>0</v>
      </c>
      <c r="E35" s="4" t="str">
        <f t="shared" si="1"/>
        <v>Pesos Mexicanos</v>
      </c>
      <c r="F35" s="4" t="str">
        <f t="shared" si="2"/>
        <v>Mensual</v>
      </c>
    </row>
    <row r="36" spans="1:6" x14ac:dyDescent="0.25">
      <c r="A36" s="4">
        <v>8</v>
      </c>
      <c r="B36" s="4" t="str">
        <f t="shared" si="0"/>
        <v>Becas Educativa, para los hijos de los trabajadores</v>
      </c>
      <c r="C36" s="4">
        <v>0</v>
      </c>
      <c r="D36" s="4">
        <v>0</v>
      </c>
      <c r="E36" s="4" t="str">
        <f t="shared" si="1"/>
        <v>Pesos Mexicanos</v>
      </c>
      <c r="F36" s="4" t="str">
        <f t="shared" si="2"/>
        <v>Mensual</v>
      </c>
    </row>
    <row r="37" spans="1:6" x14ac:dyDescent="0.25">
      <c r="A37" s="4">
        <v>8</v>
      </c>
      <c r="B37" s="4" t="str">
        <f t="shared" si="0"/>
        <v>Becas Educativa, para los hijos de los trabajadores</v>
      </c>
      <c r="C37" s="4">
        <v>0</v>
      </c>
      <c r="D37" s="4">
        <v>0</v>
      </c>
      <c r="E37" s="4" t="str">
        <f t="shared" si="1"/>
        <v>Pesos Mexicanos</v>
      </c>
      <c r="F37" s="4" t="str">
        <f t="shared" si="2"/>
        <v>Mensual</v>
      </c>
    </row>
    <row r="38" spans="1:6" x14ac:dyDescent="0.25">
      <c r="A38" s="4">
        <v>8</v>
      </c>
      <c r="B38" s="4" t="str">
        <f t="shared" si="0"/>
        <v>Becas Educativa, para los hijos de los trabajadores</v>
      </c>
      <c r="C38" s="4">
        <v>0</v>
      </c>
      <c r="D38" s="4">
        <v>0</v>
      </c>
      <c r="E38" s="4" t="str">
        <f t="shared" si="1"/>
        <v>Pesos Mexicanos</v>
      </c>
      <c r="F38" s="4" t="str">
        <f t="shared" si="2"/>
        <v>Mensual</v>
      </c>
    </row>
    <row r="39" spans="1:6" x14ac:dyDescent="0.25">
      <c r="A39" s="4">
        <v>8</v>
      </c>
      <c r="B39" s="4" t="str">
        <f t="shared" si="0"/>
        <v>Becas Educativa, para los hijos de los trabajadores</v>
      </c>
      <c r="C39" s="4">
        <v>0</v>
      </c>
      <c r="D39" s="4">
        <v>0</v>
      </c>
      <c r="E39" s="4" t="str">
        <f t="shared" si="1"/>
        <v>Pesos Mexicanos</v>
      </c>
      <c r="F39" s="4" t="str">
        <f t="shared" si="2"/>
        <v>Mensual</v>
      </c>
    </row>
    <row r="40" spans="1:6" x14ac:dyDescent="0.25">
      <c r="A40" s="4">
        <v>8</v>
      </c>
      <c r="B40" s="4" t="str">
        <f t="shared" si="0"/>
        <v>Becas Educativa, para los hijos de los trabajadores</v>
      </c>
      <c r="C40" s="4">
        <v>0</v>
      </c>
      <c r="D40" s="4">
        <v>0</v>
      </c>
      <c r="E40" s="4" t="str">
        <f t="shared" si="1"/>
        <v>Pesos Mexicanos</v>
      </c>
      <c r="F40" s="4" t="str">
        <f t="shared" si="2"/>
        <v>Mensual</v>
      </c>
    </row>
    <row r="41" spans="1:6" x14ac:dyDescent="0.25">
      <c r="A41" s="4">
        <v>8</v>
      </c>
      <c r="B41" s="4" t="str">
        <f t="shared" si="0"/>
        <v>Becas Educativa, para los hijos de los trabajadores</v>
      </c>
      <c r="C41" s="4">
        <v>0</v>
      </c>
      <c r="D41" s="4">
        <v>0</v>
      </c>
      <c r="E41" s="4" t="str">
        <f t="shared" si="1"/>
        <v>Pesos Mexicanos</v>
      </c>
      <c r="F41" s="4" t="str">
        <f t="shared" si="2"/>
        <v>Mensual</v>
      </c>
    </row>
    <row r="42" spans="1:6" x14ac:dyDescent="0.25">
      <c r="A42" s="4">
        <v>8</v>
      </c>
      <c r="B42" s="4" t="str">
        <f t="shared" si="0"/>
        <v>Becas Educativa, para los hijos de los trabajadores</v>
      </c>
      <c r="C42" s="4">
        <v>0</v>
      </c>
      <c r="D42" s="4">
        <v>0</v>
      </c>
      <c r="E42" s="4" t="str">
        <f t="shared" si="1"/>
        <v>Pesos Mexicanos</v>
      </c>
      <c r="F42" s="4" t="str">
        <f t="shared" si="2"/>
        <v>Mensual</v>
      </c>
    </row>
    <row r="43" spans="1:6" x14ac:dyDescent="0.25">
      <c r="A43" s="4">
        <v>8</v>
      </c>
      <c r="B43" s="4" t="str">
        <f t="shared" si="0"/>
        <v>Becas Educativa, para los hijos de los trabajadores</v>
      </c>
      <c r="C43" s="4">
        <v>0</v>
      </c>
      <c r="D43" s="4">
        <v>0</v>
      </c>
      <c r="E43" s="4" t="str">
        <f t="shared" si="1"/>
        <v>Pesos Mexicanos</v>
      </c>
      <c r="F43" s="4" t="str">
        <f t="shared" si="2"/>
        <v>Mensual</v>
      </c>
    </row>
    <row r="44" spans="1:6" x14ac:dyDescent="0.25">
      <c r="A44" s="4">
        <v>8</v>
      </c>
      <c r="B44" s="4" t="str">
        <f t="shared" si="0"/>
        <v>Becas Educativa, para los hijos de los trabajadores</v>
      </c>
      <c r="C44" s="4">
        <v>0</v>
      </c>
      <c r="D44" s="4">
        <v>0</v>
      </c>
      <c r="E44" s="4" t="str">
        <f t="shared" si="1"/>
        <v>Pesos Mexicanos</v>
      </c>
      <c r="F44" s="4" t="str">
        <f t="shared" si="2"/>
        <v>Mensual</v>
      </c>
    </row>
    <row r="45" spans="1:6" x14ac:dyDescent="0.25">
      <c r="A45" s="4">
        <v>8</v>
      </c>
      <c r="B45" s="4" t="str">
        <f t="shared" si="0"/>
        <v>Becas Educativa, para los hijos de los trabajadores</v>
      </c>
      <c r="C45" s="4">
        <v>0</v>
      </c>
      <c r="D45" s="4">
        <v>0</v>
      </c>
      <c r="E45" s="4" t="str">
        <f t="shared" si="1"/>
        <v>Pesos Mexicanos</v>
      </c>
      <c r="F45" s="4" t="str">
        <f t="shared" si="2"/>
        <v>Mensual</v>
      </c>
    </row>
    <row r="46" spans="1:6" x14ac:dyDescent="0.25">
      <c r="A46" s="4">
        <v>8</v>
      </c>
      <c r="B46" s="4" t="str">
        <f t="shared" si="0"/>
        <v>Becas Educativa, para los hijos de los trabajadores</v>
      </c>
      <c r="C46" s="4">
        <v>0</v>
      </c>
      <c r="D46" s="4">
        <v>0</v>
      </c>
      <c r="E46" s="4" t="str">
        <f t="shared" si="1"/>
        <v>Pesos Mexicanos</v>
      </c>
      <c r="F46" s="4" t="str">
        <f t="shared" si="2"/>
        <v>Mensual</v>
      </c>
    </row>
    <row r="47" spans="1:6" x14ac:dyDescent="0.25">
      <c r="A47" s="4">
        <v>8</v>
      </c>
      <c r="B47" s="4" t="str">
        <f t="shared" si="0"/>
        <v>Becas Educativa, para los hijos de los trabajadores</v>
      </c>
      <c r="C47" s="4">
        <v>0</v>
      </c>
      <c r="D47" s="4">
        <v>0</v>
      </c>
      <c r="E47" s="4" t="str">
        <f t="shared" si="1"/>
        <v>Pesos Mexicanos</v>
      </c>
      <c r="F47" s="4" t="str">
        <f t="shared" si="2"/>
        <v>Mensual</v>
      </c>
    </row>
    <row r="48" spans="1:6" x14ac:dyDescent="0.25">
      <c r="A48" s="4">
        <v>8</v>
      </c>
      <c r="B48" s="4" t="str">
        <f t="shared" si="0"/>
        <v>Becas Educativa, para los hijos de los trabajadores</v>
      </c>
      <c r="C48" s="4">
        <v>0</v>
      </c>
      <c r="D48" s="4">
        <v>0</v>
      </c>
      <c r="E48" s="4" t="str">
        <f t="shared" si="1"/>
        <v>Pesos Mexicanos</v>
      </c>
      <c r="F48" s="4" t="str">
        <f t="shared" si="2"/>
        <v>Mensual</v>
      </c>
    </row>
    <row r="49" spans="1:6" x14ac:dyDescent="0.25">
      <c r="A49" s="4">
        <v>8</v>
      </c>
      <c r="B49" s="4" t="str">
        <f t="shared" si="0"/>
        <v>Becas Educativa, para los hijos de los trabajadores</v>
      </c>
      <c r="C49" s="4">
        <v>0</v>
      </c>
      <c r="D49" s="4">
        <v>0</v>
      </c>
      <c r="E49" s="4" t="str">
        <f t="shared" si="1"/>
        <v>Pesos Mexicanos</v>
      </c>
      <c r="F49" s="4" t="str">
        <f t="shared" si="2"/>
        <v>Mensual</v>
      </c>
    </row>
    <row r="50" spans="1:6" x14ac:dyDescent="0.25">
      <c r="A50" s="4">
        <v>8</v>
      </c>
      <c r="B50" s="4" t="str">
        <f t="shared" si="0"/>
        <v>Becas Educativa, para los hijos de los trabajadores</v>
      </c>
      <c r="C50" s="4">
        <v>0</v>
      </c>
      <c r="D50" s="4">
        <v>0</v>
      </c>
      <c r="E50" s="4" t="str">
        <f t="shared" si="1"/>
        <v>Pesos Mexicanos</v>
      </c>
      <c r="F50" s="4" t="str">
        <f t="shared" si="2"/>
        <v>Mensual</v>
      </c>
    </row>
    <row r="51" spans="1:6" x14ac:dyDescent="0.25">
      <c r="A51" s="4">
        <v>8</v>
      </c>
      <c r="B51" s="4" t="str">
        <f t="shared" si="0"/>
        <v>Becas Educativa, para los hijos de los trabajadores</v>
      </c>
      <c r="C51" s="4">
        <v>0</v>
      </c>
      <c r="D51" s="4">
        <v>0</v>
      </c>
      <c r="E51" s="4" t="str">
        <f t="shared" si="1"/>
        <v>Pesos Mexicanos</v>
      </c>
      <c r="F51" s="4" t="str">
        <f t="shared" si="2"/>
        <v>Mensual</v>
      </c>
    </row>
    <row r="52" spans="1:6" x14ac:dyDescent="0.25">
      <c r="A52" s="4">
        <v>8</v>
      </c>
      <c r="B52" s="4" t="str">
        <f t="shared" si="0"/>
        <v>Becas Educativa, para los hijos de los trabajadores</v>
      </c>
      <c r="C52" s="4">
        <v>0</v>
      </c>
      <c r="D52" s="4">
        <v>0</v>
      </c>
      <c r="E52" s="4" t="str">
        <f t="shared" si="1"/>
        <v>Pesos Mexicanos</v>
      </c>
      <c r="F52" s="4" t="str">
        <f t="shared" si="2"/>
        <v>Mensual</v>
      </c>
    </row>
    <row r="53" spans="1:6" x14ac:dyDescent="0.25">
      <c r="A53" s="4">
        <v>8</v>
      </c>
      <c r="B53" s="4" t="str">
        <f t="shared" si="0"/>
        <v>Becas Educativa, para los hijos de los trabajadores</v>
      </c>
      <c r="C53" s="4">
        <v>0</v>
      </c>
      <c r="D53" s="4">
        <v>0</v>
      </c>
      <c r="E53" s="4" t="str">
        <f t="shared" si="1"/>
        <v>Pesos Mexicanos</v>
      </c>
      <c r="F53" s="4" t="str">
        <f t="shared" si="2"/>
        <v>Mensual</v>
      </c>
    </row>
    <row r="54" spans="1:6" x14ac:dyDescent="0.25">
      <c r="A54" s="4">
        <v>8</v>
      </c>
      <c r="B54" s="4" t="str">
        <f t="shared" si="0"/>
        <v>Becas Educativa, para los hijos de los trabajadores</v>
      </c>
      <c r="C54" s="4">
        <v>0</v>
      </c>
      <c r="D54" s="4">
        <v>0</v>
      </c>
      <c r="E54" s="4" t="str">
        <f t="shared" si="1"/>
        <v>Pesos Mexicanos</v>
      </c>
      <c r="F54" s="4" t="str">
        <f t="shared" si="2"/>
        <v>Mensual</v>
      </c>
    </row>
    <row r="55" spans="1:6" x14ac:dyDescent="0.25">
      <c r="A55" s="4">
        <v>8</v>
      </c>
      <c r="B55" s="4" t="str">
        <f t="shared" si="0"/>
        <v>Becas Educativa, para los hijos de los trabajadores</v>
      </c>
      <c r="C55" s="4">
        <v>0</v>
      </c>
      <c r="D55" s="4">
        <v>0</v>
      </c>
      <c r="E55" s="4" t="str">
        <f t="shared" si="1"/>
        <v>Pesos Mexicanos</v>
      </c>
      <c r="F55" s="4" t="str">
        <f t="shared" si="2"/>
        <v>Mensual</v>
      </c>
    </row>
    <row r="56" spans="1:6" x14ac:dyDescent="0.25">
      <c r="A56" s="4">
        <v>8</v>
      </c>
      <c r="B56" s="4" t="str">
        <f t="shared" si="0"/>
        <v>Becas Educativa, para los hijos de los trabajadores</v>
      </c>
      <c r="C56" s="4">
        <v>0</v>
      </c>
      <c r="D56" s="4">
        <v>0</v>
      </c>
      <c r="E56" s="4" t="str">
        <f t="shared" si="1"/>
        <v>Pesos Mexicanos</v>
      </c>
      <c r="F56" s="4" t="str">
        <f t="shared" si="2"/>
        <v>Mensual</v>
      </c>
    </row>
    <row r="57" spans="1:6" x14ac:dyDescent="0.25">
      <c r="A57" s="4">
        <v>8</v>
      </c>
      <c r="B57" s="4" t="str">
        <f t="shared" si="0"/>
        <v>Becas Educativa, para los hijos de los trabajadores</v>
      </c>
      <c r="C57" s="4">
        <v>0</v>
      </c>
      <c r="D57" s="4">
        <v>0</v>
      </c>
      <c r="E57" s="4" t="str">
        <f t="shared" si="1"/>
        <v>Pesos Mexicanos</v>
      </c>
      <c r="F57" s="4" t="str">
        <f t="shared" si="2"/>
        <v>Mensual</v>
      </c>
    </row>
    <row r="58" spans="1:6" x14ac:dyDescent="0.25">
      <c r="A58" s="4">
        <v>8</v>
      </c>
      <c r="B58" s="4" t="str">
        <f t="shared" si="0"/>
        <v>Becas Educativa, para los hijos de los trabajadores</v>
      </c>
      <c r="C58" s="4">
        <v>0</v>
      </c>
      <c r="D58" s="4">
        <v>0</v>
      </c>
      <c r="E58" s="4" t="str">
        <f t="shared" si="1"/>
        <v>Pesos Mexicanos</v>
      </c>
      <c r="F58" s="4" t="str">
        <f t="shared" si="2"/>
        <v>Mensual</v>
      </c>
    </row>
    <row r="59" spans="1:6" x14ac:dyDescent="0.25">
      <c r="A59" s="4">
        <v>8</v>
      </c>
      <c r="B59" s="4" t="str">
        <f t="shared" si="0"/>
        <v>Becas Educativa, para los hijos de los trabajadores</v>
      </c>
      <c r="C59" s="4">
        <v>0</v>
      </c>
      <c r="D59" s="4">
        <v>0</v>
      </c>
      <c r="E59" s="4" t="str">
        <f t="shared" si="1"/>
        <v>Pesos Mexicanos</v>
      </c>
      <c r="F59" s="4" t="str">
        <f t="shared" si="2"/>
        <v>Mensual</v>
      </c>
    </row>
    <row r="60" spans="1:6" x14ac:dyDescent="0.25">
      <c r="A60" s="4">
        <v>8</v>
      </c>
      <c r="B60" s="4" t="str">
        <f t="shared" si="0"/>
        <v>Becas Educativa, para los hijos de los trabajadores</v>
      </c>
      <c r="C60" s="4">
        <v>0</v>
      </c>
      <c r="D60" s="4">
        <v>0</v>
      </c>
      <c r="E60" s="4" t="str">
        <f t="shared" si="1"/>
        <v>Pesos Mexicanos</v>
      </c>
      <c r="F60" s="4" t="str">
        <f t="shared" si="2"/>
        <v>Mensual</v>
      </c>
    </row>
    <row r="61" spans="1:6" x14ac:dyDescent="0.25">
      <c r="A61" s="4">
        <v>8</v>
      </c>
      <c r="B61" s="4" t="str">
        <f t="shared" si="0"/>
        <v>Becas Educativa, para los hijos de los trabajadores</v>
      </c>
      <c r="C61" s="4">
        <v>0</v>
      </c>
      <c r="D61" s="4">
        <v>0</v>
      </c>
      <c r="E61" s="4" t="str">
        <f t="shared" si="1"/>
        <v>Pesos Mexicanos</v>
      </c>
      <c r="F61" s="4" t="str">
        <f t="shared" si="2"/>
        <v>Mensual</v>
      </c>
    </row>
    <row r="62" spans="1:6" x14ac:dyDescent="0.25">
      <c r="A62" s="4">
        <v>8</v>
      </c>
      <c r="B62" s="4" t="str">
        <f t="shared" si="0"/>
        <v>Becas Educativa, para los hijos de los trabajadores</v>
      </c>
      <c r="C62" s="4">
        <v>0</v>
      </c>
      <c r="D62" s="4">
        <v>0</v>
      </c>
      <c r="E62" s="4" t="str">
        <f t="shared" si="1"/>
        <v>Pesos Mexicanos</v>
      </c>
      <c r="F62" s="4" t="str">
        <f t="shared" si="2"/>
        <v>Mensual</v>
      </c>
    </row>
    <row r="63" spans="1:6" x14ac:dyDescent="0.25">
      <c r="A63" s="4">
        <v>8</v>
      </c>
      <c r="B63" s="4" t="str">
        <f t="shared" si="0"/>
        <v>Becas Educativa, para los hijos de los trabajadores</v>
      </c>
      <c r="C63" s="4">
        <v>0</v>
      </c>
      <c r="D63" s="4">
        <v>0</v>
      </c>
      <c r="E63" s="4" t="str">
        <f t="shared" si="1"/>
        <v>Pesos Mexicanos</v>
      </c>
      <c r="F63" s="4" t="str">
        <f t="shared" si="2"/>
        <v>Mensual</v>
      </c>
    </row>
    <row r="64" spans="1:6" x14ac:dyDescent="0.25">
      <c r="A64" s="4">
        <v>8</v>
      </c>
      <c r="B64" s="4" t="str">
        <f t="shared" si="0"/>
        <v>Becas Educativa, para los hijos de los trabajadores</v>
      </c>
      <c r="C64" s="4">
        <v>0</v>
      </c>
      <c r="D64" s="4">
        <v>0</v>
      </c>
      <c r="E64" s="4" t="str">
        <f t="shared" si="1"/>
        <v>Pesos Mexicanos</v>
      </c>
      <c r="F64" s="4" t="str">
        <f t="shared" si="2"/>
        <v>Mensual</v>
      </c>
    </row>
    <row r="65" spans="1:6" x14ac:dyDescent="0.25">
      <c r="A65" s="4">
        <v>8</v>
      </c>
      <c r="B65" s="4" t="str">
        <f t="shared" si="0"/>
        <v>Becas Educativa, para los hijos de los trabajadores</v>
      </c>
      <c r="C65" s="4">
        <v>0</v>
      </c>
      <c r="D65" s="4">
        <v>0</v>
      </c>
      <c r="E65" s="4" t="str">
        <f t="shared" si="1"/>
        <v>Pesos Mexicanos</v>
      </c>
      <c r="F65" s="4" t="str">
        <f t="shared" si="2"/>
        <v>Mensual</v>
      </c>
    </row>
    <row r="66" spans="1:6" x14ac:dyDescent="0.25">
      <c r="A66" s="4">
        <v>8</v>
      </c>
      <c r="B66" s="4" t="str">
        <f t="shared" si="0"/>
        <v>Becas Educativa, para los hijos de los trabajadores</v>
      </c>
      <c r="C66" s="4">
        <v>0</v>
      </c>
      <c r="D66" s="4">
        <v>0</v>
      </c>
      <c r="E66" s="4" t="str">
        <f t="shared" si="1"/>
        <v>Pesos Mexicanos</v>
      </c>
      <c r="F66" s="4" t="str">
        <f t="shared" si="2"/>
        <v>Mensual</v>
      </c>
    </row>
    <row r="67" spans="1:6" x14ac:dyDescent="0.25">
      <c r="A67" s="4">
        <v>8</v>
      </c>
      <c r="B67" s="4" t="str">
        <f t="shared" si="0"/>
        <v>Becas Educativa, para los hijos de los trabajadores</v>
      </c>
      <c r="C67" s="4">
        <v>0</v>
      </c>
      <c r="D67" s="4">
        <v>0</v>
      </c>
      <c r="E67" s="4" t="str">
        <f t="shared" si="1"/>
        <v>Pesos Mexicanos</v>
      </c>
      <c r="F67" s="4" t="str">
        <f t="shared" si="2"/>
        <v>Mensual</v>
      </c>
    </row>
    <row r="68" spans="1:6" x14ac:dyDescent="0.25">
      <c r="A68" s="4">
        <v>8</v>
      </c>
      <c r="B68" s="4" t="str">
        <f t="shared" si="0"/>
        <v>Becas Educativa, para los hijos de los trabajadores</v>
      </c>
      <c r="C68" s="4">
        <v>0</v>
      </c>
      <c r="D68" s="4">
        <v>0</v>
      </c>
      <c r="E68" s="4" t="str">
        <f t="shared" si="1"/>
        <v>Pesos Mexicanos</v>
      </c>
      <c r="F68" s="4" t="str">
        <f t="shared" si="2"/>
        <v>Mensual</v>
      </c>
    </row>
    <row r="69" spans="1:6" x14ac:dyDescent="0.25">
      <c r="A69" s="4">
        <v>8</v>
      </c>
      <c r="B69" s="4" t="str">
        <f t="shared" ref="B69:B132" si="3">IF(A69="","","Becas Educativa, para los hijos de los trabajadores")</f>
        <v>Becas Educativa, para los hijos de los trabajadores</v>
      </c>
      <c r="C69" s="4">
        <v>0</v>
      </c>
      <c r="D69" s="4">
        <v>0</v>
      </c>
      <c r="E69" s="4" t="str">
        <f t="shared" ref="E69:E132" si="4">IF(A69="","","Pesos Mexicanos")</f>
        <v>Pesos Mexicanos</v>
      </c>
      <c r="F69" s="4" t="str">
        <f t="shared" ref="F69:F132" si="5">IF(A69="","","Mensual")</f>
        <v>Mensual</v>
      </c>
    </row>
    <row r="70" spans="1:6" x14ac:dyDescent="0.25">
      <c r="A70" s="4">
        <v>8</v>
      </c>
      <c r="B70" s="4" t="str">
        <f t="shared" si="3"/>
        <v>Becas Educativa, para los hijos de los trabajadores</v>
      </c>
      <c r="C70" s="4">
        <v>0</v>
      </c>
      <c r="D70" s="4">
        <v>0</v>
      </c>
      <c r="E70" s="4" t="str">
        <f t="shared" si="4"/>
        <v>Pesos Mexicanos</v>
      </c>
      <c r="F70" s="4" t="str">
        <f t="shared" si="5"/>
        <v>Mensual</v>
      </c>
    </row>
    <row r="71" spans="1:6" x14ac:dyDescent="0.25">
      <c r="A71" s="4">
        <v>8</v>
      </c>
      <c r="B71" s="4" t="str">
        <f t="shared" si="3"/>
        <v>Becas Educativa, para los hijos de los trabajadores</v>
      </c>
      <c r="C71" s="4">
        <v>0</v>
      </c>
      <c r="D71" s="4">
        <v>0</v>
      </c>
      <c r="E71" s="4" t="str">
        <f t="shared" si="4"/>
        <v>Pesos Mexicanos</v>
      </c>
      <c r="F71" s="4" t="str">
        <f t="shared" si="5"/>
        <v>Mensual</v>
      </c>
    </row>
    <row r="72" spans="1:6" x14ac:dyDescent="0.25">
      <c r="A72" s="4">
        <v>8</v>
      </c>
      <c r="B72" s="4" t="str">
        <f t="shared" si="3"/>
        <v>Becas Educativa, para los hijos de los trabajadores</v>
      </c>
      <c r="C72" s="4">
        <v>0</v>
      </c>
      <c r="D72" s="4">
        <v>0</v>
      </c>
      <c r="E72" s="4" t="str">
        <f t="shared" si="4"/>
        <v>Pesos Mexicanos</v>
      </c>
      <c r="F72" s="4" t="str">
        <f t="shared" si="5"/>
        <v>Mensual</v>
      </c>
    </row>
    <row r="73" spans="1:6" x14ac:dyDescent="0.25">
      <c r="A73" s="4">
        <v>8</v>
      </c>
      <c r="B73" s="4" t="str">
        <f t="shared" si="3"/>
        <v>Becas Educativa, para los hijos de los trabajadores</v>
      </c>
      <c r="C73" s="4">
        <v>0</v>
      </c>
      <c r="D73" s="4">
        <v>0</v>
      </c>
      <c r="E73" s="4" t="str">
        <f t="shared" si="4"/>
        <v>Pesos Mexicanos</v>
      </c>
      <c r="F73" s="4" t="str">
        <f t="shared" si="5"/>
        <v>Mensual</v>
      </c>
    </row>
    <row r="74" spans="1:6" x14ac:dyDescent="0.25">
      <c r="A74" s="4">
        <v>8</v>
      </c>
      <c r="B74" s="4" t="str">
        <f t="shared" si="3"/>
        <v>Becas Educativa, para los hijos de los trabajadores</v>
      </c>
      <c r="C74" s="4">
        <v>0</v>
      </c>
      <c r="D74" s="4">
        <v>0</v>
      </c>
      <c r="E74" s="4" t="str">
        <f t="shared" si="4"/>
        <v>Pesos Mexicanos</v>
      </c>
      <c r="F74" s="4" t="str">
        <f t="shared" si="5"/>
        <v>Mensual</v>
      </c>
    </row>
    <row r="75" spans="1:6" x14ac:dyDescent="0.25">
      <c r="A75" s="4">
        <v>8</v>
      </c>
      <c r="B75" s="4" t="str">
        <f t="shared" si="3"/>
        <v>Becas Educativa, para los hijos de los trabajadores</v>
      </c>
      <c r="C75" s="4">
        <v>0</v>
      </c>
      <c r="D75" s="4">
        <v>0</v>
      </c>
      <c r="E75" s="4" t="str">
        <f t="shared" si="4"/>
        <v>Pesos Mexicanos</v>
      </c>
      <c r="F75" s="4" t="str">
        <f t="shared" si="5"/>
        <v>Mensual</v>
      </c>
    </row>
    <row r="76" spans="1:6" x14ac:dyDescent="0.25">
      <c r="A76" s="4">
        <v>8</v>
      </c>
      <c r="B76" s="4" t="str">
        <f t="shared" si="3"/>
        <v>Becas Educativa, para los hijos de los trabajadores</v>
      </c>
      <c r="C76" s="4">
        <v>0</v>
      </c>
      <c r="D76" s="4">
        <v>0</v>
      </c>
      <c r="E76" s="4" t="str">
        <f t="shared" si="4"/>
        <v>Pesos Mexicanos</v>
      </c>
      <c r="F76" s="4" t="str">
        <f t="shared" si="5"/>
        <v>Mensual</v>
      </c>
    </row>
    <row r="77" spans="1:6" x14ac:dyDescent="0.25">
      <c r="A77" s="4">
        <v>8</v>
      </c>
      <c r="B77" s="4" t="str">
        <f t="shared" si="3"/>
        <v>Becas Educativa, para los hijos de los trabajadores</v>
      </c>
      <c r="C77" s="4">
        <v>0</v>
      </c>
      <c r="D77" s="4">
        <v>0</v>
      </c>
      <c r="E77" s="4" t="str">
        <f t="shared" si="4"/>
        <v>Pesos Mexicanos</v>
      </c>
      <c r="F77" s="4" t="str">
        <f t="shared" si="5"/>
        <v>Mensual</v>
      </c>
    </row>
    <row r="78" spans="1:6" x14ac:dyDescent="0.25">
      <c r="A78" s="4">
        <v>8</v>
      </c>
      <c r="B78" s="4" t="str">
        <f t="shared" si="3"/>
        <v>Becas Educativa, para los hijos de los trabajadores</v>
      </c>
      <c r="C78" s="4">
        <v>0</v>
      </c>
      <c r="D78" s="4">
        <v>0</v>
      </c>
      <c r="E78" s="4" t="str">
        <f t="shared" si="4"/>
        <v>Pesos Mexicanos</v>
      </c>
      <c r="F78" s="4" t="str">
        <f t="shared" si="5"/>
        <v>Mensual</v>
      </c>
    </row>
    <row r="79" spans="1:6" x14ac:dyDescent="0.25">
      <c r="A79" s="4">
        <v>8</v>
      </c>
      <c r="B79" s="4" t="str">
        <f t="shared" si="3"/>
        <v>Becas Educativa, para los hijos de los trabajadores</v>
      </c>
      <c r="C79" s="4">
        <v>0</v>
      </c>
      <c r="D79" s="4">
        <v>0</v>
      </c>
      <c r="E79" s="4" t="str">
        <f t="shared" si="4"/>
        <v>Pesos Mexicanos</v>
      </c>
      <c r="F79" s="4" t="str">
        <f t="shared" si="5"/>
        <v>Mensual</v>
      </c>
    </row>
    <row r="80" spans="1:6" x14ac:dyDescent="0.25">
      <c r="A80" s="4">
        <v>8</v>
      </c>
      <c r="B80" s="4" t="str">
        <f t="shared" si="3"/>
        <v>Becas Educativa, para los hijos de los trabajadores</v>
      </c>
      <c r="C80" s="4">
        <v>0</v>
      </c>
      <c r="D80" s="4">
        <v>0</v>
      </c>
      <c r="E80" s="4" t="str">
        <f t="shared" si="4"/>
        <v>Pesos Mexicanos</v>
      </c>
      <c r="F80" s="4" t="str">
        <f t="shared" si="5"/>
        <v>Mensual</v>
      </c>
    </row>
    <row r="81" spans="1:6" x14ac:dyDescent="0.25">
      <c r="A81" s="4">
        <v>8</v>
      </c>
      <c r="B81" s="4" t="str">
        <f t="shared" si="3"/>
        <v>Becas Educativa, para los hijos de los trabajadores</v>
      </c>
      <c r="C81" s="4">
        <v>0</v>
      </c>
      <c r="D81" s="4">
        <v>0</v>
      </c>
      <c r="E81" s="4" t="str">
        <f t="shared" si="4"/>
        <v>Pesos Mexicanos</v>
      </c>
      <c r="F81" s="4" t="str">
        <f t="shared" si="5"/>
        <v>Mensual</v>
      </c>
    </row>
    <row r="82" spans="1:6" x14ac:dyDescent="0.25">
      <c r="A82" s="4">
        <v>8</v>
      </c>
      <c r="B82" s="4" t="str">
        <f t="shared" si="3"/>
        <v>Becas Educativa, para los hijos de los trabajadores</v>
      </c>
      <c r="C82" s="4">
        <v>0</v>
      </c>
      <c r="D82" s="4">
        <v>0</v>
      </c>
      <c r="E82" s="4" t="str">
        <f t="shared" si="4"/>
        <v>Pesos Mexicanos</v>
      </c>
      <c r="F82" s="4" t="str">
        <f t="shared" si="5"/>
        <v>Mensual</v>
      </c>
    </row>
    <row r="83" spans="1:6" x14ac:dyDescent="0.25">
      <c r="A83" s="4">
        <v>8</v>
      </c>
      <c r="B83" s="4" t="str">
        <f t="shared" si="3"/>
        <v>Becas Educativa, para los hijos de los trabajadores</v>
      </c>
      <c r="C83" s="4">
        <v>0</v>
      </c>
      <c r="D83" s="4">
        <v>0</v>
      </c>
      <c r="E83" s="4" t="str">
        <f t="shared" si="4"/>
        <v>Pesos Mexicanos</v>
      </c>
      <c r="F83" s="4" t="str">
        <f t="shared" si="5"/>
        <v>Mensual</v>
      </c>
    </row>
    <row r="84" spans="1:6" x14ac:dyDescent="0.25">
      <c r="A84" s="4">
        <v>8</v>
      </c>
      <c r="B84" s="4" t="str">
        <f t="shared" si="3"/>
        <v>Becas Educativa, para los hijos de los trabajadores</v>
      </c>
      <c r="C84" s="4">
        <v>0</v>
      </c>
      <c r="D84" s="4">
        <v>0</v>
      </c>
      <c r="E84" s="4" t="str">
        <f t="shared" si="4"/>
        <v>Pesos Mexicanos</v>
      </c>
      <c r="F84" s="4" t="str">
        <f t="shared" si="5"/>
        <v>Mensual</v>
      </c>
    </row>
    <row r="85" spans="1:6" x14ac:dyDescent="0.25">
      <c r="A85" s="4">
        <v>8</v>
      </c>
      <c r="B85" s="4" t="str">
        <f t="shared" si="3"/>
        <v>Becas Educativa, para los hijos de los trabajadores</v>
      </c>
      <c r="C85" s="4">
        <v>0</v>
      </c>
      <c r="D85" s="4">
        <v>0</v>
      </c>
      <c r="E85" s="4" t="str">
        <f t="shared" si="4"/>
        <v>Pesos Mexicanos</v>
      </c>
      <c r="F85" s="4" t="str">
        <f t="shared" si="5"/>
        <v>Mensual</v>
      </c>
    </row>
    <row r="86" spans="1:6" x14ac:dyDescent="0.25">
      <c r="A86" s="4">
        <v>8</v>
      </c>
      <c r="B86" s="4" t="str">
        <f t="shared" si="3"/>
        <v>Becas Educativa, para los hijos de los trabajadores</v>
      </c>
      <c r="C86" s="4">
        <v>0</v>
      </c>
      <c r="D86" s="4">
        <v>0</v>
      </c>
      <c r="E86" s="4" t="str">
        <f t="shared" si="4"/>
        <v>Pesos Mexicanos</v>
      </c>
      <c r="F86" s="4" t="str">
        <f t="shared" si="5"/>
        <v>Mensual</v>
      </c>
    </row>
    <row r="87" spans="1:6" x14ac:dyDescent="0.25">
      <c r="A87" s="4">
        <v>8</v>
      </c>
      <c r="B87" s="4" t="str">
        <f t="shared" si="3"/>
        <v>Becas Educativa, para los hijos de los trabajadores</v>
      </c>
      <c r="C87" s="4">
        <v>0</v>
      </c>
      <c r="D87" s="4">
        <v>0</v>
      </c>
      <c r="E87" s="4" t="str">
        <f t="shared" si="4"/>
        <v>Pesos Mexicanos</v>
      </c>
      <c r="F87" s="4" t="str">
        <f t="shared" si="5"/>
        <v>Mensual</v>
      </c>
    </row>
    <row r="88" spans="1:6" x14ac:dyDescent="0.25">
      <c r="A88" s="4">
        <v>8</v>
      </c>
      <c r="B88" s="4" t="str">
        <f t="shared" si="3"/>
        <v>Becas Educativa, para los hijos de los trabajadores</v>
      </c>
      <c r="C88" s="4">
        <v>0</v>
      </c>
      <c r="D88" s="4">
        <v>0</v>
      </c>
      <c r="E88" s="4" t="str">
        <f t="shared" si="4"/>
        <v>Pesos Mexicanos</v>
      </c>
      <c r="F88" s="4" t="str">
        <f t="shared" si="5"/>
        <v>Mensual</v>
      </c>
    </row>
    <row r="89" spans="1:6" x14ac:dyDescent="0.25">
      <c r="A89" s="4">
        <v>8</v>
      </c>
      <c r="B89" s="4" t="str">
        <f t="shared" si="3"/>
        <v>Becas Educativa, para los hijos de los trabajadores</v>
      </c>
      <c r="C89" s="4">
        <v>0</v>
      </c>
      <c r="D89" s="4">
        <v>0</v>
      </c>
      <c r="E89" s="4" t="str">
        <f t="shared" si="4"/>
        <v>Pesos Mexicanos</v>
      </c>
      <c r="F89" s="4" t="str">
        <f t="shared" si="5"/>
        <v>Mensual</v>
      </c>
    </row>
    <row r="90" spans="1:6" x14ac:dyDescent="0.25">
      <c r="A90" s="4">
        <v>8</v>
      </c>
      <c r="B90" s="4" t="str">
        <f t="shared" si="3"/>
        <v>Becas Educativa, para los hijos de los trabajadores</v>
      </c>
      <c r="C90" s="4">
        <v>0</v>
      </c>
      <c r="D90" s="4">
        <v>0</v>
      </c>
      <c r="E90" s="4" t="str">
        <f t="shared" si="4"/>
        <v>Pesos Mexicanos</v>
      </c>
      <c r="F90" s="4" t="str">
        <f t="shared" si="5"/>
        <v>Mensual</v>
      </c>
    </row>
    <row r="91" spans="1:6" x14ac:dyDescent="0.25">
      <c r="A91" s="4">
        <v>8</v>
      </c>
      <c r="B91" s="4" t="str">
        <f t="shared" si="3"/>
        <v>Becas Educativa, para los hijos de los trabajadores</v>
      </c>
      <c r="C91" s="4">
        <v>0</v>
      </c>
      <c r="D91" s="4">
        <v>0</v>
      </c>
      <c r="E91" s="4" t="str">
        <f t="shared" si="4"/>
        <v>Pesos Mexicanos</v>
      </c>
      <c r="F91" s="4" t="str">
        <f t="shared" si="5"/>
        <v>Mensual</v>
      </c>
    </row>
    <row r="92" spans="1:6" x14ac:dyDescent="0.25">
      <c r="A92" s="4">
        <v>8</v>
      </c>
      <c r="B92" s="4" t="str">
        <f t="shared" si="3"/>
        <v>Becas Educativa, para los hijos de los trabajadores</v>
      </c>
      <c r="C92" s="4">
        <v>0</v>
      </c>
      <c r="D92" s="4">
        <v>0</v>
      </c>
      <c r="E92" s="4" t="str">
        <f t="shared" si="4"/>
        <v>Pesos Mexicanos</v>
      </c>
      <c r="F92" s="4" t="str">
        <f t="shared" si="5"/>
        <v>Mensual</v>
      </c>
    </row>
    <row r="93" spans="1:6" x14ac:dyDescent="0.25">
      <c r="A93" s="4">
        <v>8</v>
      </c>
      <c r="B93" s="4" t="str">
        <f t="shared" si="3"/>
        <v>Becas Educativa, para los hijos de los trabajadores</v>
      </c>
      <c r="C93" s="4">
        <v>0</v>
      </c>
      <c r="D93" s="4">
        <v>0</v>
      </c>
      <c r="E93" s="4" t="str">
        <f t="shared" si="4"/>
        <v>Pesos Mexicanos</v>
      </c>
      <c r="F93" s="4" t="str">
        <f t="shared" si="5"/>
        <v>Mensual</v>
      </c>
    </row>
    <row r="94" spans="1:6" x14ac:dyDescent="0.25">
      <c r="A94" s="4">
        <v>8</v>
      </c>
      <c r="B94" s="4" t="str">
        <f t="shared" si="3"/>
        <v>Becas Educativa, para los hijos de los trabajadores</v>
      </c>
      <c r="C94" s="4">
        <v>0</v>
      </c>
      <c r="D94" s="4">
        <v>0</v>
      </c>
      <c r="E94" s="4" t="str">
        <f t="shared" si="4"/>
        <v>Pesos Mexicanos</v>
      </c>
      <c r="F94" s="4" t="str">
        <f t="shared" si="5"/>
        <v>Mensual</v>
      </c>
    </row>
    <row r="95" spans="1:6" x14ac:dyDescent="0.25">
      <c r="A95" s="4">
        <v>8</v>
      </c>
      <c r="B95" s="4" t="str">
        <f t="shared" si="3"/>
        <v>Becas Educativa, para los hijos de los trabajadores</v>
      </c>
      <c r="C95" s="4">
        <v>0</v>
      </c>
      <c r="D95" s="4">
        <v>0</v>
      </c>
      <c r="E95" s="4" t="str">
        <f t="shared" si="4"/>
        <v>Pesos Mexicanos</v>
      </c>
      <c r="F95" s="4" t="str">
        <f t="shared" si="5"/>
        <v>Mensual</v>
      </c>
    </row>
    <row r="96" spans="1:6" x14ac:dyDescent="0.25">
      <c r="A96" s="4">
        <v>8</v>
      </c>
      <c r="B96" s="4" t="str">
        <f t="shared" si="3"/>
        <v>Becas Educativa, para los hijos de los trabajadores</v>
      </c>
      <c r="C96" s="4">
        <v>0</v>
      </c>
      <c r="D96" s="4">
        <v>0</v>
      </c>
      <c r="E96" s="4" t="str">
        <f t="shared" si="4"/>
        <v>Pesos Mexicanos</v>
      </c>
      <c r="F96" s="4" t="str">
        <f t="shared" si="5"/>
        <v>Mensual</v>
      </c>
    </row>
    <row r="97" spans="1:6" x14ac:dyDescent="0.25">
      <c r="A97" s="4">
        <v>8</v>
      </c>
      <c r="B97" s="4" t="str">
        <f t="shared" si="3"/>
        <v>Becas Educativa, para los hijos de los trabajadores</v>
      </c>
      <c r="C97" s="4">
        <v>0</v>
      </c>
      <c r="D97" s="4">
        <v>0</v>
      </c>
      <c r="E97" s="4" t="str">
        <f t="shared" si="4"/>
        <v>Pesos Mexicanos</v>
      </c>
      <c r="F97" s="4" t="str">
        <f t="shared" si="5"/>
        <v>Mensual</v>
      </c>
    </row>
    <row r="98" spans="1:6" x14ac:dyDescent="0.25">
      <c r="A98" s="4">
        <v>8</v>
      </c>
      <c r="B98" s="4" t="str">
        <f t="shared" si="3"/>
        <v>Becas Educativa, para los hijos de los trabajadores</v>
      </c>
      <c r="C98" s="4">
        <v>0</v>
      </c>
      <c r="D98" s="4">
        <v>0</v>
      </c>
      <c r="E98" s="4" t="str">
        <f t="shared" si="4"/>
        <v>Pesos Mexicanos</v>
      </c>
      <c r="F98" s="4" t="str">
        <f t="shared" si="5"/>
        <v>Mensual</v>
      </c>
    </row>
    <row r="99" spans="1:6" x14ac:dyDescent="0.25">
      <c r="A99" s="4">
        <v>8</v>
      </c>
      <c r="B99" s="4" t="str">
        <f t="shared" si="3"/>
        <v>Becas Educativa, para los hijos de los trabajadores</v>
      </c>
      <c r="C99" s="4">
        <v>0</v>
      </c>
      <c r="D99" s="4">
        <v>0</v>
      </c>
      <c r="E99" s="4" t="str">
        <f t="shared" si="4"/>
        <v>Pesos Mexicanos</v>
      </c>
      <c r="F99" s="4" t="str">
        <f t="shared" si="5"/>
        <v>Mensual</v>
      </c>
    </row>
    <row r="100" spans="1:6" x14ac:dyDescent="0.25">
      <c r="A100" s="4">
        <v>8</v>
      </c>
      <c r="B100" s="4" t="str">
        <f t="shared" si="3"/>
        <v>Becas Educativa, para los hijos de los trabajadores</v>
      </c>
      <c r="C100" s="4">
        <v>0</v>
      </c>
      <c r="D100" s="4">
        <v>0</v>
      </c>
      <c r="E100" s="4" t="str">
        <f t="shared" si="4"/>
        <v>Pesos Mexicanos</v>
      </c>
      <c r="F100" s="4" t="str">
        <f t="shared" si="5"/>
        <v>Mensual</v>
      </c>
    </row>
    <row r="101" spans="1:6" x14ac:dyDescent="0.25">
      <c r="A101" s="4">
        <v>8</v>
      </c>
      <c r="B101" s="4" t="str">
        <f t="shared" si="3"/>
        <v>Becas Educativa, para los hijos de los trabajadores</v>
      </c>
      <c r="C101" s="4">
        <v>0</v>
      </c>
      <c r="D101" s="4">
        <v>0</v>
      </c>
      <c r="E101" s="4" t="str">
        <f t="shared" si="4"/>
        <v>Pesos Mexicanos</v>
      </c>
      <c r="F101" s="4" t="str">
        <f t="shared" si="5"/>
        <v>Mensual</v>
      </c>
    </row>
    <row r="102" spans="1:6" x14ac:dyDescent="0.25">
      <c r="A102" s="4">
        <v>8</v>
      </c>
      <c r="B102" s="4" t="str">
        <f t="shared" si="3"/>
        <v>Becas Educativa, para los hijos de los trabajadores</v>
      </c>
      <c r="C102" s="4">
        <v>0</v>
      </c>
      <c r="D102" s="4">
        <v>0</v>
      </c>
      <c r="E102" s="4" t="str">
        <f t="shared" si="4"/>
        <v>Pesos Mexicanos</v>
      </c>
      <c r="F102" s="4" t="str">
        <f t="shared" si="5"/>
        <v>Mensual</v>
      </c>
    </row>
    <row r="103" spans="1:6" x14ac:dyDescent="0.25">
      <c r="A103" s="4">
        <v>8</v>
      </c>
      <c r="B103" s="4" t="str">
        <f t="shared" si="3"/>
        <v>Becas Educativa, para los hijos de los trabajadores</v>
      </c>
      <c r="C103" s="4">
        <v>0</v>
      </c>
      <c r="D103" s="4">
        <v>0</v>
      </c>
      <c r="E103" s="4" t="str">
        <f t="shared" si="4"/>
        <v>Pesos Mexicanos</v>
      </c>
      <c r="F103" s="4" t="str">
        <f t="shared" si="5"/>
        <v>Mensual</v>
      </c>
    </row>
    <row r="104" spans="1:6" x14ac:dyDescent="0.25">
      <c r="A104" s="4">
        <v>8</v>
      </c>
      <c r="B104" s="4" t="str">
        <f t="shared" si="3"/>
        <v>Becas Educativa, para los hijos de los trabajadores</v>
      </c>
      <c r="C104" s="4">
        <v>0</v>
      </c>
      <c r="D104" s="4">
        <v>0</v>
      </c>
      <c r="E104" s="4" t="str">
        <f t="shared" si="4"/>
        <v>Pesos Mexicanos</v>
      </c>
      <c r="F104" s="4" t="str">
        <f t="shared" si="5"/>
        <v>Mensual</v>
      </c>
    </row>
    <row r="105" spans="1:6" x14ac:dyDescent="0.25">
      <c r="A105" s="4">
        <v>8</v>
      </c>
      <c r="B105" s="4" t="str">
        <f t="shared" si="3"/>
        <v>Becas Educativa, para los hijos de los trabajadores</v>
      </c>
      <c r="C105" s="4">
        <v>0</v>
      </c>
      <c r="D105" s="4">
        <v>0</v>
      </c>
      <c r="E105" s="4" t="str">
        <f t="shared" si="4"/>
        <v>Pesos Mexicanos</v>
      </c>
      <c r="F105" s="4" t="str">
        <f t="shared" si="5"/>
        <v>Mensual</v>
      </c>
    </row>
    <row r="106" spans="1:6" x14ac:dyDescent="0.25">
      <c r="A106" s="4">
        <v>8</v>
      </c>
      <c r="B106" s="4" t="str">
        <f t="shared" si="3"/>
        <v>Becas Educativa, para los hijos de los trabajadores</v>
      </c>
      <c r="C106" s="4">
        <v>0</v>
      </c>
      <c r="D106" s="4">
        <v>0</v>
      </c>
      <c r="E106" s="4" t="str">
        <f t="shared" si="4"/>
        <v>Pesos Mexicanos</v>
      </c>
      <c r="F106" s="4" t="str">
        <f t="shared" si="5"/>
        <v>Mensual</v>
      </c>
    </row>
    <row r="107" spans="1:6" x14ac:dyDescent="0.25">
      <c r="A107" s="4">
        <v>8</v>
      </c>
      <c r="B107" s="4" t="str">
        <f t="shared" si="3"/>
        <v>Becas Educativa, para los hijos de los trabajadores</v>
      </c>
      <c r="C107" s="4">
        <v>0</v>
      </c>
      <c r="D107" s="4">
        <v>0</v>
      </c>
      <c r="E107" s="4" t="str">
        <f t="shared" si="4"/>
        <v>Pesos Mexicanos</v>
      </c>
      <c r="F107" s="4" t="str">
        <f t="shared" si="5"/>
        <v>Mensual</v>
      </c>
    </row>
    <row r="108" spans="1:6" x14ac:dyDescent="0.25">
      <c r="A108" s="4">
        <v>8</v>
      </c>
      <c r="B108" s="4" t="str">
        <f t="shared" si="3"/>
        <v>Becas Educativa, para los hijos de los trabajadores</v>
      </c>
      <c r="C108" s="4">
        <v>0</v>
      </c>
      <c r="D108" s="4">
        <v>0</v>
      </c>
      <c r="E108" s="4" t="str">
        <f t="shared" si="4"/>
        <v>Pesos Mexicanos</v>
      </c>
      <c r="F108" s="4" t="str">
        <f t="shared" si="5"/>
        <v>Mensual</v>
      </c>
    </row>
    <row r="109" spans="1:6" x14ac:dyDescent="0.25">
      <c r="A109" s="4">
        <v>8</v>
      </c>
      <c r="B109" s="4" t="str">
        <f t="shared" si="3"/>
        <v>Becas Educativa, para los hijos de los trabajadores</v>
      </c>
      <c r="C109" s="4">
        <v>0</v>
      </c>
      <c r="D109" s="4">
        <v>0</v>
      </c>
      <c r="E109" s="4" t="str">
        <f t="shared" si="4"/>
        <v>Pesos Mexicanos</v>
      </c>
      <c r="F109" s="4" t="str">
        <f t="shared" si="5"/>
        <v>Mensual</v>
      </c>
    </row>
    <row r="110" spans="1:6" x14ac:dyDescent="0.25">
      <c r="A110" s="4">
        <v>8</v>
      </c>
      <c r="B110" s="4" t="str">
        <f t="shared" si="3"/>
        <v>Becas Educativa, para los hijos de los trabajadores</v>
      </c>
      <c r="C110" s="4">
        <v>0</v>
      </c>
      <c r="D110" s="4">
        <v>0</v>
      </c>
      <c r="E110" s="4" t="str">
        <f t="shared" si="4"/>
        <v>Pesos Mexicanos</v>
      </c>
      <c r="F110" s="4" t="str">
        <f t="shared" si="5"/>
        <v>Mensual</v>
      </c>
    </row>
    <row r="111" spans="1:6" x14ac:dyDescent="0.25">
      <c r="A111" s="4">
        <v>8</v>
      </c>
      <c r="B111" s="4" t="str">
        <f t="shared" si="3"/>
        <v>Becas Educativa, para los hijos de los trabajadores</v>
      </c>
      <c r="C111" s="4">
        <v>0</v>
      </c>
      <c r="D111" s="4">
        <v>0</v>
      </c>
      <c r="E111" s="4" t="str">
        <f t="shared" si="4"/>
        <v>Pesos Mexicanos</v>
      </c>
      <c r="F111" s="4" t="str">
        <f t="shared" si="5"/>
        <v>Mensual</v>
      </c>
    </row>
    <row r="112" spans="1:6" x14ac:dyDescent="0.25">
      <c r="A112" s="4">
        <v>8</v>
      </c>
      <c r="B112" s="4" t="str">
        <f t="shared" si="3"/>
        <v>Becas Educativa, para los hijos de los trabajadores</v>
      </c>
      <c r="C112" s="4">
        <v>0</v>
      </c>
      <c r="D112" s="4">
        <v>0</v>
      </c>
      <c r="E112" s="4" t="str">
        <f t="shared" si="4"/>
        <v>Pesos Mexicanos</v>
      </c>
      <c r="F112" s="4" t="str">
        <f t="shared" si="5"/>
        <v>Mensual</v>
      </c>
    </row>
    <row r="113" spans="1:6" x14ac:dyDescent="0.25">
      <c r="A113" s="4">
        <v>8</v>
      </c>
      <c r="B113" s="4" t="str">
        <f t="shared" si="3"/>
        <v>Becas Educativa, para los hijos de los trabajadores</v>
      </c>
      <c r="C113" s="4">
        <v>0</v>
      </c>
      <c r="D113" s="4">
        <v>0</v>
      </c>
      <c r="E113" s="4" t="str">
        <f t="shared" si="4"/>
        <v>Pesos Mexicanos</v>
      </c>
      <c r="F113" s="4" t="str">
        <f t="shared" si="5"/>
        <v>Mensual</v>
      </c>
    </row>
    <row r="114" spans="1:6" x14ac:dyDescent="0.25">
      <c r="A114" s="4">
        <v>8</v>
      </c>
      <c r="B114" s="4" t="str">
        <f t="shared" si="3"/>
        <v>Becas Educativa, para los hijos de los trabajadores</v>
      </c>
      <c r="C114" s="4">
        <v>0</v>
      </c>
      <c r="D114" s="4">
        <v>0</v>
      </c>
      <c r="E114" s="4" t="str">
        <f t="shared" si="4"/>
        <v>Pesos Mexicanos</v>
      </c>
      <c r="F114" s="4" t="str">
        <f t="shared" si="5"/>
        <v>Mensual</v>
      </c>
    </row>
    <row r="115" spans="1:6" x14ac:dyDescent="0.25">
      <c r="A115" s="4">
        <v>8</v>
      </c>
      <c r="B115" s="4" t="str">
        <f t="shared" si="3"/>
        <v>Becas Educativa, para los hijos de los trabajadores</v>
      </c>
      <c r="C115" s="4">
        <v>0</v>
      </c>
      <c r="D115" s="4">
        <v>0</v>
      </c>
      <c r="E115" s="4" t="str">
        <f t="shared" si="4"/>
        <v>Pesos Mexicanos</v>
      </c>
      <c r="F115" s="4" t="str">
        <f t="shared" si="5"/>
        <v>Mensual</v>
      </c>
    </row>
    <row r="116" spans="1:6" x14ac:dyDescent="0.25">
      <c r="A116" s="4">
        <v>8</v>
      </c>
      <c r="B116" s="4" t="str">
        <f t="shared" si="3"/>
        <v>Becas Educativa, para los hijos de los trabajadores</v>
      </c>
      <c r="C116" s="4">
        <v>0</v>
      </c>
      <c r="D116" s="4">
        <v>0</v>
      </c>
      <c r="E116" s="4" t="str">
        <f t="shared" si="4"/>
        <v>Pesos Mexicanos</v>
      </c>
      <c r="F116" s="4" t="str">
        <f t="shared" si="5"/>
        <v>Mensual</v>
      </c>
    </row>
    <row r="117" spans="1:6" x14ac:dyDescent="0.25">
      <c r="A117" s="4">
        <v>8</v>
      </c>
      <c r="B117" s="4" t="str">
        <f t="shared" si="3"/>
        <v>Becas Educativa, para los hijos de los trabajadores</v>
      </c>
      <c r="C117" s="4">
        <v>0</v>
      </c>
      <c r="D117" s="4">
        <v>0</v>
      </c>
      <c r="E117" s="4" t="str">
        <f t="shared" si="4"/>
        <v>Pesos Mexicanos</v>
      </c>
      <c r="F117" s="4" t="str">
        <f t="shared" si="5"/>
        <v>Mensual</v>
      </c>
    </row>
    <row r="118" spans="1:6" x14ac:dyDescent="0.25">
      <c r="A118" s="4">
        <v>8</v>
      </c>
      <c r="B118" s="4" t="str">
        <f t="shared" si="3"/>
        <v>Becas Educativa, para los hijos de los trabajadores</v>
      </c>
      <c r="C118" s="4">
        <v>0</v>
      </c>
      <c r="D118" s="4">
        <v>0</v>
      </c>
      <c r="E118" s="4" t="str">
        <f t="shared" si="4"/>
        <v>Pesos Mexicanos</v>
      </c>
      <c r="F118" s="4" t="str">
        <f t="shared" si="5"/>
        <v>Mensual</v>
      </c>
    </row>
    <row r="119" spans="1:6" x14ac:dyDescent="0.25">
      <c r="A119" s="4">
        <v>8</v>
      </c>
      <c r="B119" s="4" t="str">
        <f t="shared" si="3"/>
        <v>Becas Educativa, para los hijos de los trabajadores</v>
      </c>
      <c r="C119" s="4">
        <v>0</v>
      </c>
      <c r="D119" s="4">
        <v>0</v>
      </c>
      <c r="E119" s="4" t="str">
        <f t="shared" si="4"/>
        <v>Pesos Mexicanos</v>
      </c>
      <c r="F119" s="4" t="str">
        <f t="shared" si="5"/>
        <v>Mensual</v>
      </c>
    </row>
    <row r="120" spans="1:6" x14ac:dyDescent="0.25">
      <c r="A120" s="4">
        <v>8</v>
      </c>
      <c r="B120" s="4" t="str">
        <f t="shared" si="3"/>
        <v>Becas Educativa, para los hijos de los trabajadores</v>
      </c>
      <c r="C120" s="4">
        <v>0</v>
      </c>
      <c r="D120" s="4">
        <v>0</v>
      </c>
      <c r="E120" s="4" t="str">
        <f t="shared" si="4"/>
        <v>Pesos Mexicanos</v>
      </c>
      <c r="F120" s="4" t="str">
        <f t="shared" si="5"/>
        <v>Mensual</v>
      </c>
    </row>
    <row r="121" spans="1:6" x14ac:dyDescent="0.25">
      <c r="A121" s="4">
        <v>8</v>
      </c>
      <c r="B121" s="4" t="str">
        <f t="shared" si="3"/>
        <v>Becas Educativa, para los hijos de los trabajadores</v>
      </c>
      <c r="C121" s="4">
        <v>0</v>
      </c>
      <c r="D121" s="4">
        <v>0</v>
      </c>
      <c r="E121" s="4" t="str">
        <f t="shared" si="4"/>
        <v>Pesos Mexicanos</v>
      </c>
      <c r="F121" s="4" t="str">
        <f t="shared" si="5"/>
        <v>Mensual</v>
      </c>
    </row>
    <row r="122" spans="1:6" x14ac:dyDescent="0.25">
      <c r="A122" s="4">
        <v>8</v>
      </c>
      <c r="B122" s="4" t="str">
        <f t="shared" si="3"/>
        <v>Becas Educativa, para los hijos de los trabajadores</v>
      </c>
      <c r="C122" s="4">
        <v>0</v>
      </c>
      <c r="D122" s="4">
        <v>0</v>
      </c>
      <c r="E122" s="4" t="str">
        <f t="shared" si="4"/>
        <v>Pesos Mexicanos</v>
      </c>
      <c r="F122" s="4" t="str">
        <f t="shared" si="5"/>
        <v>Mensual</v>
      </c>
    </row>
    <row r="123" spans="1:6" x14ac:dyDescent="0.25">
      <c r="A123" s="4">
        <v>8</v>
      </c>
      <c r="B123" s="4" t="str">
        <f t="shared" si="3"/>
        <v>Becas Educativa, para los hijos de los trabajadores</v>
      </c>
      <c r="C123" s="4">
        <v>0</v>
      </c>
      <c r="D123" s="4">
        <v>0</v>
      </c>
      <c r="E123" s="4" t="str">
        <f t="shared" si="4"/>
        <v>Pesos Mexicanos</v>
      </c>
      <c r="F123" s="4" t="str">
        <f t="shared" si="5"/>
        <v>Mensual</v>
      </c>
    </row>
    <row r="124" spans="1:6" x14ac:dyDescent="0.25">
      <c r="A124" s="4">
        <v>8</v>
      </c>
      <c r="B124" s="4" t="str">
        <f t="shared" si="3"/>
        <v>Becas Educativa, para los hijos de los trabajadores</v>
      </c>
      <c r="C124" s="4">
        <v>0</v>
      </c>
      <c r="D124" s="4">
        <v>0</v>
      </c>
      <c r="E124" s="4" t="str">
        <f t="shared" si="4"/>
        <v>Pesos Mexicanos</v>
      </c>
      <c r="F124" s="4" t="str">
        <f t="shared" si="5"/>
        <v>Mensual</v>
      </c>
    </row>
    <row r="125" spans="1:6" x14ac:dyDescent="0.25">
      <c r="A125" s="4">
        <v>8</v>
      </c>
      <c r="B125" s="4" t="str">
        <f t="shared" si="3"/>
        <v>Becas Educativa, para los hijos de los trabajadores</v>
      </c>
      <c r="C125" s="4">
        <v>0</v>
      </c>
      <c r="D125" s="4">
        <v>0</v>
      </c>
      <c r="E125" s="4" t="str">
        <f t="shared" si="4"/>
        <v>Pesos Mexicanos</v>
      </c>
      <c r="F125" s="4" t="str">
        <f t="shared" si="5"/>
        <v>Mensual</v>
      </c>
    </row>
    <row r="126" spans="1:6" x14ac:dyDescent="0.25">
      <c r="A126" s="4">
        <v>8</v>
      </c>
      <c r="B126" s="4" t="str">
        <f t="shared" si="3"/>
        <v>Becas Educativa, para los hijos de los trabajadores</v>
      </c>
      <c r="C126" s="4">
        <v>0</v>
      </c>
      <c r="D126" s="4">
        <v>0</v>
      </c>
      <c r="E126" s="4" t="str">
        <f t="shared" si="4"/>
        <v>Pesos Mexicanos</v>
      </c>
      <c r="F126" s="4" t="str">
        <f t="shared" si="5"/>
        <v>Mensual</v>
      </c>
    </row>
    <row r="127" spans="1:6" x14ac:dyDescent="0.25">
      <c r="A127" s="4">
        <v>8</v>
      </c>
      <c r="B127" s="4" t="str">
        <f t="shared" si="3"/>
        <v>Becas Educativa, para los hijos de los trabajadores</v>
      </c>
      <c r="C127" s="4">
        <v>0</v>
      </c>
      <c r="D127" s="4">
        <v>0</v>
      </c>
      <c r="E127" s="4" t="str">
        <f t="shared" si="4"/>
        <v>Pesos Mexicanos</v>
      </c>
      <c r="F127" s="4" t="str">
        <f t="shared" si="5"/>
        <v>Mensual</v>
      </c>
    </row>
    <row r="128" spans="1:6" x14ac:dyDescent="0.25">
      <c r="A128" s="4">
        <v>8</v>
      </c>
      <c r="B128" s="4" t="str">
        <f t="shared" si="3"/>
        <v>Becas Educativa, para los hijos de los trabajadores</v>
      </c>
      <c r="C128" s="4">
        <v>0</v>
      </c>
      <c r="D128" s="4">
        <v>0</v>
      </c>
      <c r="E128" s="4" t="str">
        <f t="shared" si="4"/>
        <v>Pesos Mexicanos</v>
      </c>
      <c r="F128" s="4" t="str">
        <f t="shared" si="5"/>
        <v>Mensual</v>
      </c>
    </row>
    <row r="129" spans="1:6" x14ac:dyDescent="0.25">
      <c r="A129" s="4">
        <v>8</v>
      </c>
      <c r="B129" s="4" t="str">
        <f t="shared" si="3"/>
        <v>Becas Educativa, para los hijos de los trabajadores</v>
      </c>
      <c r="C129" s="4">
        <v>0</v>
      </c>
      <c r="D129" s="4">
        <v>0</v>
      </c>
      <c r="E129" s="4" t="str">
        <f t="shared" si="4"/>
        <v>Pesos Mexicanos</v>
      </c>
      <c r="F129" s="4" t="str">
        <f t="shared" si="5"/>
        <v>Mensual</v>
      </c>
    </row>
    <row r="130" spans="1:6" x14ac:dyDescent="0.25">
      <c r="A130" s="4">
        <v>8</v>
      </c>
      <c r="B130" s="4" t="str">
        <f t="shared" si="3"/>
        <v>Becas Educativa, para los hijos de los trabajadores</v>
      </c>
      <c r="C130" s="4">
        <v>0</v>
      </c>
      <c r="D130" s="4">
        <v>0</v>
      </c>
      <c r="E130" s="4" t="str">
        <f t="shared" si="4"/>
        <v>Pesos Mexicanos</v>
      </c>
      <c r="F130" s="4" t="str">
        <f t="shared" si="5"/>
        <v>Mensual</v>
      </c>
    </row>
    <row r="131" spans="1:6" x14ac:dyDescent="0.25">
      <c r="A131" s="4">
        <v>8</v>
      </c>
      <c r="B131" s="4" t="str">
        <f t="shared" si="3"/>
        <v>Becas Educativa, para los hijos de los trabajadores</v>
      </c>
      <c r="C131" s="4">
        <v>0</v>
      </c>
      <c r="D131" s="4">
        <v>0</v>
      </c>
      <c r="E131" s="4" t="str">
        <f t="shared" si="4"/>
        <v>Pesos Mexicanos</v>
      </c>
      <c r="F131" s="4" t="str">
        <f t="shared" si="5"/>
        <v>Mensual</v>
      </c>
    </row>
    <row r="132" spans="1:6" x14ac:dyDescent="0.25">
      <c r="A132" s="4">
        <v>8</v>
      </c>
      <c r="B132" s="4" t="str">
        <f t="shared" si="3"/>
        <v>Becas Educativa, para los hijos de los trabajadores</v>
      </c>
      <c r="C132" s="4">
        <v>0</v>
      </c>
      <c r="D132" s="4">
        <v>0</v>
      </c>
      <c r="E132" s="4" t="str">
        <f t="shared" si="4"/>
        <v>Pesos Mexicanos</v>
      </c>
      <c r="F132" s="4" t="str">
        <f t="shared" si="5"/>
        <v>Mensual</v>
      </c>
    </row>
    <row r="133" spans="1:6" x14ac:dyDescent="0.25">
      <c r="A133" s="4">
        <v>8</v>
      </c>
      <c r="B133" s="4" t="str">
        <f t="shared" ref="B133:B146" si="6">IF(A133="","","Becas Educativa, para los hijos de los trabajadores")</f>
        <v>Becas Educativa, para los hijos de los trabajadores</v>
      </c>
      <c r="C133" s="4">
        <v>0</v>
      </c>
      <c r="D133" s="4">
        <v>0</v>
      </c>
      <c r="E133" s="4" t="str">
        <f t="shared" ref="E133:E146" si="7">IF(A133="","","Pesos Mexicanos")</f>
        <v>Pesos Mexicanos</v>
      </c>
      <c r="F133" s="4" t="str">
        <f t="shared" ref="F133:F146" si="8">IF(A133="","","Mensual")</f>
        <v>Mensual</v>
      </c>
    </row>
    <row r="134" spans="1:6" x14ac:dyDescent="0.25">
      <c r="A134" s="4">
        <v>8</v>
      </c>
      <c r="B134" s="4" t="str">
        <f t="shared" si="6"/>
        <v>Becas Educativa, para los hijos de los trabajadores</v>
      </c>
      <c r="C134" s="4">
        <v>0</v>
      </c>
      <c r="D134" s="4">
        <v>0</v>
      </c>
      <c r="E134" s="4" t="str">
        <f t="shared" si="7"/>
        <v>Pesos Mexicanos</v>
      </c>
      <c r="F134" s="4" t="str">
        <f t="shared" si="8"/>
        <v>Mensual</v>
      </c>
    </row>
    <row r="135" spans="1:6" x14ac:dyDescent="0.25">
      <c r="A135" s="4">
        <v>8</v>
      </c>
      <c r="B135" s="4" t="str">
        <f t="shared" si="6"/>
        <v>Becas Educativa, para los hijos de los trabajadores</v>
      </c>
      <c r="C135" s="4">
        <v>0</v>
      </c>
      <c r="D135" s="4">
        <v>0</v>
      </c>
      <c r="E135" s="4" t="str">
        <f t="shared" si="7"/>
        <v>Pesos Mexicanos</v>
      </c>
      <c r="F135" s="4" t="str">
        <f t="shared" si="8"/>
        <v>Mensual</v>
      </c>
    </row>
    <row r="136" spans="1:6" x14ac:dyDescent="0.25">
      <c r="A136" s="4">
        <v>8</v>
      </c>
      <c r="B136" s="4" t="str">
        <f t="shared" si="6"/>
        <v>Becas Educativa, para los hijos de los trabajadores</v>
      </c>
      <c r="C136" s="4">
        <v>0</v>
      </c>
      <c r="D136" s="4">
        <v>0</v>
      </c>
      <c r="E136" s="4" t="str">
        <f t="shared" si="7"/>
        <v>Pesos Mexicanos</v>
      </c>
      <c r="F136" s="4" t="str">
        <f t="shared" si="8"/>
        <v>Mensual</v>
      </c>
    </row>
    <row r="137" spans="1:6" x14ac:dyDescent="0.25">
      <c r="A137" s="4">
        <v>8</v>
      </c>
      <c r="B137" s="4" t="str">
        <f t="shared" si="6"/>
        <v>Becas Educativa, para los hijos de los trabajadores</v>
      </c>
      <c r="C137" s="4">
        <v>0</v>
      </c>
      <c r="D137" s="4">
        <v>0</v>
      </c>
      <c r="E137" s="4" t="str">
        <f t="shared" si="7"/>
        <v>Pesos Mexicanos</v>
      </c>
      <c r="F137" s="4" t="str">
        <f t="shared" si="8"/>
        <v>Mensual</v>
      </c>
    </row>
    <row r="138" spans="1:6" x14ac:dyDescent="0.25">
      <c r="A138" s="4">
        <v>8</v>
      </c>
      <c r="B138" s="4" t="str">
        <f t="shared" si="6"/>
        <v>Becas Educativa, para los hijos de los trabajadores</v>
      </c>
      <c r="C138" s="4">
        <v>0</v>
      </c>
      <c r="D138" s="4">
        <v>0</v>
      </c>
      <c r="E138" s="4" t="str">
        <f t="shared" si="7"/>
        <v>Pesos Mexicanos</v>
      </c>
      <c r="F138" s="4" t="str">
        <f t="shared" si="8"/>
        <v>Mensual</v>
      </c>
    </row>
    <row r="139" spans="1:6" x14ac:dyDescent="0.25">
      <c r="A139" s="4">
        <v>8</v>
      </c>
      <c r="B139" s="4" t="str">
        <f t="shared" si="6"/>
        <v>Becas Educativa, para los hijos de los trabajadores</v>
      </c>
      <c r="C139" s="4">
        <v>0</v>
      </c>
      <c r="D139" s="4">
        <v>0</v>
      </c>
      <c r="E139" s="4" t="str">
        <f t="shared" si="7"/>
        <v>Pesos Mexicanos</v>
      </c>
      <c r="F139" s="4" t="str">
        <f t="shared" si="8"/>
        <v>Mensual</v>
      </c>
    </row>
    <row r="140" spans="1:6" x14ac:dyDescent="0.25">
      <c r="A140" s="4">
        <v>8</v>
      </c>
      <c r="B140" s="4" t="str">
        <f t="shared" si="6"/>
        <v>Becas Educativa, para los hijos de los trabajadores</v>
      </c>
      <c r="C140" s="4">
        <v>0</v>
      </c>
      <c r="D140" s="4">
        <v>0</v>
      </c>
      <c r="E140" s="4" t="str">
        <f t="shared" si="7"/>
        <v>Pesos Mexicanos</v>
      </c>
      <c r="F140" s="4" t="str">
        <f t="shared" si="8"/>
        <v>Mensual</v>
      </c>
    </row>
    <row r="141" spans="1:6" x14ac:dyDescent="0.25">
      <c r="A141" s="4">
        <v>8</v>
      </c>
      <c r="B141" s="4" t="str">
        <f t="shared" si="6"/>
        <v>Becas Educativa, para los hijos de los trabajadores</v>
      </c>
      <c r="C141" s="4">
        <v>0</v>
      </c>
      <c r="D141" s="4">
        <v>0</v>
      </c>
      <c r="E141" s="4" t="str">
        <f t="shared" si="7"/>
        <v>Pesos Mexicanos</v>
      </c>
      <c r="F141" s="4" t="str">
        <f t="shared" si="8"/>
        <v>Mensual</v>
      </c>
    </row>
    <row r="142" spans="1:6" x14ac:dyDescent="0.25">
      <c r="A142" s="4">
        <v>8</v>
      </c>
      <c r="B142" s="4" t="str">
        <f t="shared" si="6"/>
        <v>Becas Educativa, para los hijos de los trabajadores</v>
      </c>
      <c r="C142" s="4">
        <v>0</v>
      </c>
      <c r="D142" s="4">
        <v>0</v>
      </c>
      <c r="E142" s="4" t="str">
        <f t="shared" si="7"/>
        <v>Pesos Mexicanos</v>
      </c>
      <c r="F142" s="4" t="str">
        <f t="shared" si="8"/>
        <v>Mensual</v>
      </c>
    </row>
    <row r="143" spans="1:6" x14ac:dyDescent="0.25">
      <c r="A143" s="4">
        <v>8</v>
      </c>
      <c r="B143" s="4" t="str">
        <f t="shared" si="6"/>
        <v>Becas Educativa, para los hijos de los trabajadores</v>
      </c>
      <c r="C143" s="4">
        <v>0</v>
      </c>
      <c r="D143" s="4">
        <v>0</v>
      </c>
      <c r="E143" s="4" t="str">
        <f t="shared" si="7"/>
        <v>Pesos Mexicanos</v>
      </c>
      <c r="F143" s="4" t="str">
        <f t="shared" si="8"/>
        <v>Mensual</v>
      </c>
    </row>
    <row r="144" spans="1:6" x14ac:dyDescent="0.25">
      <c r="A144" s="4">
        <v>8</v>
      </c>
      <c r="B144" s="4" t="str">
        <f t="shared" si="6"/>
        <v>Becas Educativa, para los hijos de los trabajadores</v>
      </c>
      <c r="C144" s="4">
        <v>0</v>
      </c>
      <c r="D144" s="4">
        <v>0</v>
      </c>
      <c r="E144" s="4" t="str">
        <f t="shared" si="7"/>
        <v>Pesos Mexicanos</v>
      </c>
      <c r="F144" s="4" t="str">
        <f t="shared" si="8"/>
        <v>Mensual</v>
      </c>
    </row>
    <row r="145" spans="1:6" x14ac:dyDescent="0.25">
      <c r="A145" s="4">
        <v>8</v>
      </c>
      <c r="B145" s="4" t="str">
        <f t="shared" si="6"/>
        <v>Becas Educativa, para los hijos de los trabajadores</v>
      </c>
      <c r="C145" s="4">
        <v>0</v>
      </c>
      <c r="D145" s="4">
        <v>0</v>
      </c>
      <c r="E145" s="4" t="str">
        <f t="shared" si="7"/>
        <v>Pesos Mexicanos</v>
      </c>
      <c r="F145" s="4" t="str">
        <f t="shared" si="8"/>
        <v>Mensual</v>
      </c>
    </row>
    <row r="146" spans="1:6" x14ac:dyDescent="0.25">
      <c r="A146" s="4">
        <v>8</v>
      </c>
      <c r="B146" s="4" t="str">
        <f t="shared" si="6"/>
        <v>Becas Educativa, para los hijos de los trabajadores</v>
      </c>
      <c r="C146" s="4">
        <v>0</v>
      </c>
      <c r="D146" s="4">
        <v>0</v>
      </c>
      <c r="E146" s="4" t="str">
        <f t="shared" si="7"/>
        <v>Pesos Mexicanos</v>
      </c>
      <c r="F146" s="4" t="str">
        <f t="shared" si="8"/>
        <v>Mensual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7.140625" customWidth="1"/>
    <col min="2" max="2" width="68.5703125" customWidth="1"/>
    <col min="3" max="3" width="30.28515625" bestFit="1" customWidth="1"/>
    <col min="4" max="4" width="29.28515625" bestFit="1" customWidth="1"/>
    <col min="5" max="5" width="34" bestFit="1" customWidth="1"/>
    <col min="6" max="6" width="48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3123</v>
      </c>
      <c r="B4" s="4" t="s">
        <v>216</v>
      </c>
      <c r="C4" s="4">
        <v>72250.679999999993</v>
      </c>
      <c r="D4" s="4">
        <v>61709.42</v>
      </c>
      <c r="E4" s="4" t="s">
        <v>214</v>
      </c>
      <c r="F4" s="4" t="s">
        <v>238</v>
      </c>
    </row>
    <row r="5" spans="1:6" x14ac:dyDescent="0.25">
      <c r="A5" s="4">
        <v>515</v>
      </c>
      <c r="B5" s="4" t="s">
        <v>216</v>
      </c>
      <c r="C5" s="4">
        <v>70386.899999999994</v>
      </c>
      <c r="D5" s="4">
        <v>60076.849999999991</v>
      </c>
      <c r="E5" s="4" t="s">
        <v>214</v>
      </c>
      <c r="F5" s="4" t="s">
        <v>238</v>
      </c>
    </row>
    <row r="6" spans="1:6" x14ac:dyDescent="0.25">
      <c r="A6" s="4">
        <v>6143</v>
      </c>
      <c r="B6" s="4" t="s">
        <v>216</v>
      </c>
      <c r="C6" s="4">
        <v>69096.600000000006</v>
      </c>
      <c r="D6" s="4">
        <v>59090.05</v>
      </c>
      <c r="E6" s="4" t="s">
        <v>214</v>
      </c>
      <c r="F6" s="4" t="s">
        <v>238</v>
      </c>
    </row>
    <row r="7" spans="1:6" x14ac:dyDescent="0.25">
      <c r="A7" s="4">
        <v>13181</v>
      </c>
      <c r="B7" s="4" t="s">
        <v>216</v>
      </c>
      <c r="C7" s="4">
        <v>48304.979999999996</v>
      </c>
      <c r="D7" s="4">
        <v>43832.159999999996</v>
      </c>
      <c r="E7" s="4" t="s">
        <v>214</v>
      </c>
      <c r="F7" s="4" t="s">
        <v>238</v>
      </c>
    </row>
    <row r="8" spans="1:6" x14ac:dyDescent="0.25">
      <c r="A8" s="4">
        <v>17142</v>
      </c>
      <c r="B8" s="4" t="s">
        <v>216</v>
      </c>
      <c r="C8" s="4">
        <v>42768.97</v>
      </c>
      <c r="D8" s="4">
        <v>38099.279999999999</v>
      </c>
      <c r="E8" s="4" t="s">
        <v>214</v>
      </c>
      <c r="F8" s="4" t="s">
        <v>238</v>
      </c>
    </row>
    <row r="9" spans="1:6" x14ac:dyDescent="0.25">
      <c r="A9" s="4">
        <v>20163</v>
      </c>
      <c r="B9" s="4" t="s">
        <v>216</v>
      </c>
      <c r="C9" s="4">
        <v>48849.770000000004</v>
      </c>
      <c r="D9" s="4">
        <v>44808.05</v>
      </c>
      <c r="E9" s="4" t="s">
        <v>214</v>
      </c>
      <c r="F9" s="4" t="s">
        <v>238</v>
      </c>
    </row>
    <row r="10" spans="1:6" x14ac:dyDescent="0.25">
      <c r="A10" s="4">
        <v>22164</v>
      </c>
      <c r="B10" s="4" t="s">
        <v>216</v>
      </c>
      <c r="C10" s="4">
        <v>43628.35</v>
      </c>
      <c r="D10" s="4">
        <v>40135.699999999997</v>
      </c>
      <c r="E10" s="4" t="s">
        <v>214</v>
      </c>
      <c r="F10" s="4" t="s">
        <v>238</v>
      </c>
    </row>
    <row r="11" spans="1:6" x14ac:dyDescent="0.25">
      <c r="A11" s="4">
        <v>241472</v>
      </c>
      <c r="B11" s="4" t="s">
        <v>216</v>
      </c>
      <c r="C11" s="4">
        <v>42598.28</v>
      </c>
      <c r="D11" s="4">
        <v>38893.979999999996</v>
      </c>
      <c r="E11" s="4" t="s">
        <v>214</v>
      </c>
      <c r="F11" s="4" t="s">
        <v>238</v>
      </c>
    </row>
    <row r="12" spans="1:6" x14ac:dyDescent="0.25">
      <c r="A12" s="4">
        <v>251620</v>
      </c>
      <c r="B12" s="4" t="s">
        <v>216</v>
      </c>
      <c r="C12" s="4">
        <v>49681.2</v>
      </c>
      <c r="D12" s="4">
        <v>43826.45</v>
      </c>
      <c r="E12" s="4" t="s">
        <v>214</v>
      </c>
      <c r="F12" s="4" t="s">
        <v>238</v>
      </c>
    </row>
    <row r="13" spans="1:6" x14ac:dyDescent="0.25">
      <c r="A13" s="4">
        <v>27149</v>
      </c>
      <c r="B13" s="4" t="s">
        <v>216</v>
      </c>
      <c r="C13" s="4">
        <v>67595.41</v>
      </c>
      <c r="D13" s="4">
        <v>58536.920000000006</v>
      </c>
      <c r="E13" s="4" t="s">
        <v>214</v>
      </c>
      <c r="F13" s="4" t="s">
        <v>238</v>
      </c>
    </row>
    <row r="14" spans="1:6" x14ac:dyDescent="0.25">
      <c r="A14" s="4">
        <v>381472</v>
      </c>
      <c r="B14" s="4" t="s">
        <v>216</v>
      </c>
      <c r="C14" s="4">
        <v>45301.409999999996</v>
      </c>
      <c r="D14" s="4">
        <v>41496.189999999995</v>
      </c>
      <c r="E14" s="4" t="s">
        <v>214</v>
      </c>
      <c r="F14" s="4" t="s">
        <v>238</v>
      </c>
    </row>
    <row r="15" spans="1:6" x14ac:dyDescent="0.25">
      <c r="A15" s="4">
        <v>50124</v>
      </c>
      <c r="B15" s="4" t="s">
        <v>216</v>
      </c>
      <c r="C15" s="4">
        <v>52781.149999999994</v>
      </c>
      <c r="D15" s="4">
        <v>47621.87999999999</v>
      </c>
      <c r="E15" s="4" t="s">
        <v>214</v>
      </c>
      <c r="F15" s="4" t="s">
        <v>238</v>
      </c>
    </row>
    <row r="16" spans="1:6" x14ac:dyDescent="0.25">
      <c r="A16" s="4">
        <v>581410</v>
      </c>
      <c r="B16" s="4" t="s">
        <v>216</v>
      </c>
      <c r="C16" s="4">
        <v>46776.149999999994</v>
      </c>
      <c r="D16" s="4">
        <v>42586.889999999992</v>
      </c>
      <c r="E16" s="4" t="s">
        <v>214</v>
      </c>
      <c r="F16" s="4" t="s">
        <v>238</v>
      </c>
    </row>
    <row r="17" spans="1:6" x14ac:dyDescent="0.25">
      <c r="A17" s="4">
        <v>591472</v>
      </c>
      <c r="B17" s="4" t="s">
        <v>216</v>
      </c>
      <c r="C17" s="4">
        <v>43342.44</v>
      </c>
      <c r="D17" s="4">
        <v>39718.58</v>
      </c>
      <c r="E17" s="4" t="s">
        <v>214</v>
      </c>
      <c r="F17" s="4" t="s">
        <v>238</v>
      </c>
    </row>
    <row r="18" spans="1:6" x14ac:dyDescent="0.25">
      <c r="A18" s="4">
        <v>671472</v>
      </c>
      <c r="B18" s="4" t="s">
        <v>216</v>
      </c>
      <c r="C18" s="4">
        <v>44287.73</v>
      </c>
      <c r="D18" s="4">
        <v>40482.51</v>
      </c>
      <c r="E18" s="4" t="s">
        <v>214</v>
      </c>
      <c r="F18" s="4" t="s">
        <v>238</v>
      </c>
    </row>
    <row r="19" spans="1:6" x14ac:dyDescent="0.25">
      <c r="A19" s="4">
        <v>69187</v>
      </c>
      <c r="B19" s="4" t="s">
        <v>216</v>
      </c>
      <c r="C19" s="4">
        <v>37071.03</v>
      </c>
      <c r="D19" s="4">
        <v>34398.369999999995</v>
      </c>
      <c r="E19" s="4" t="s">
        <v>214</v>
      </c>
      <c r="F19" s="4" t="s">
        <v>238</v>
      </c>
    </row>
    <row r="20" spans="1:6" x14ac:dyDescent="0.25">
      <c r="A20" s="4">
        <v>701472</v>
      </c>
      <c r="B20" s="4" t="s">
        <v>216</v>
      </c>
      <c r="C20" s="4">
        <v>44850.879999999997</v>
      </c>
      <c r="D20" s="4">
        <v>41045.659999999996</v>
      </c>
      <c r="E20" s="4" t="s">
        <v>214</v>
      </c>
      <c r="F20" s="4" t="s">
        <v>238</v>
      </c>
    </row>
    <row r="21" spans="1:6" x14ac:dyDescent="0.25">
      <c r="A21" s="4">
        <v>731241</v>
      </c>
      <c r="B21" s="4" t="s">
        <v>216</v>
      </c>
      <c r="C21" s="4">
        <v>44274.31</v>
      </c>
      <c r="D21" s="4">
        <v>40283.919999999998</v>
      </c>
      <c r="E21" s="4" t="s">
        <v>214</v>
      </c>
      <c r="F21" s="4" t="s">
        <v>238</v>
      </c>
    </row>
    <row r="22" spans="1:6" x14ac:dyDescent="0.25">
      <c r="A22" s="4">
        <v>741241</v>
      </c>
      <c r="B22" s="4" t="s">
        <v>216</v>
      </c>
      <c r="C22" s="4">
        <v>48525.35</v>
      </c>
      <c r="D22" s="4">
        <v>44009.94</v>
      </c>
      <c r="E22" s="4" t="s">
        <v>214</v>
      </c>
      <c r="F22" s="4" t="s">
        <v>238</v>
      </c>
    </row>
    <row r="23" spans="1:6" x14ac:dyDescent="0.25">
      <c r="A23" s="4">
        <v>758133</v>
      </c>
      <c r="B23" s="4" t="s">
        <v>216</v>
      </c>
      <c r="C23" s="4">
        <v>79523.399999999994</v>
      </c>
      <c r="D23" s="4">
        <v>67064.45</v>
      </c>
      <c r="E23" s="4" t="s">
        <v>214</v>
      </c>
      <c r="F23" s="4" t="s">
        <v>238</v>
      </c>
    </row>
    <row r="24" spans="1:6" x14ac:dyDescent="0.25">
      <c r="A24" s="4">
        <v>78131</v>
      </c>
      <c r="B24" s="4" t="s">
        <v>216</v>
      </c>
      <c r="C24" s="4">
        <v>64173.25</v>
      </c>
      <c r="D24" s="4">
        <v>55223</v>
      </c>
      <c r="E24" s="4" t="s">
        <v>214</v>
      </c>
      <c r="F24" s="4" t="s">
        <v>238</v>
      </c>
    </row>
    <row r="25" spans="1:6" x14ac:dyDescent="0.25">
      <c r="A25" s="4">
        <v>81184</v>
      </c>
      <c r="B25" s="4" t="s">
        <v>216</v>
      </c>
      <c r="C25" s="4">
        <v>29417.949999999993</v>
      </c>
      <c r="D25" s="4">
        <v>27261.529999999992</v>
      </c>
      <c r="E25" s="4" t="s">
        <v>214</v>
      </c>
      <c r="F25" s="4" t="s">
        <v>238</v>
      </c>
    </row>
    <row r="26" spans="1:6" x14ac:dyDescent="0.25">
      <c r="A26" s="4">
        <v>881811</v>
      </c>
      <c r="B26" s="4" t="s">
        <v>216</v>
      </c>
      <c r="C26" s="4">
        <v>46084.1</v>
      </c>
      <c r="D26" s="4">
        <v>41777.85</v>
      </c>
      <c r="E26" s="4" t="s">
        <v>214</v>
      </c>
      <c r="F26" s="4" t="s">
        <v>238</v>
      </c>
    </row>
    <row r="27" spans="1:6" x14ac:dyDescent="0.25">
      <c r="A27" s="4">
        <v>91188</v>
      </c>
      <c r="B27" s="4" t="s">
        <v>216</v>
      </c>
      <c r="C27" s="4">
        <v>53947.18</v>
      </c>
      <c r="D27" s="4">
        <v>48700.240000000005</v>
      </c>
      <c r="E27" s="4" t="s">
        <v>214</v>
      </c>
      <c r="F27" s="4" t="s">
        <v>238</v>
      </c>
    </row>
    <row r="28" spans="1:6" x14ac:dyDescent="0.25">
      <c r="A28" s="4">
        <v>95165</v>
      </c>
      <c r="B28" s="4" t="s">
        <v>216</v>
      </c>
      <c r="C28" s="4">
        <v>40125.560000000005</v>
      </c>
      <c r="D28" s="4">
        <v>36802.250000000007</v>
      </c>
      <c r="E28" s="4" t="s">
        <v>214</v>
      </c>
      <c r="F28" s="4" t="s">
        <v>238</v>
      </c>
    </row>
    <row r="29" spans="1:6" x14ac:dyDescent="0.25">
      <c r="A29" s="4">
        <v>9717</v>
      </c>
      <c r="B29" s="4" t="s">
        <v>216</v>
      </c>
      <c r="C29" s="4">
        <v>72259.7</v>
      </c>
      <c r="D29" s="4">
        <v>61509.2</v>
      </c>
      <c r="E29" s="4" t="s">
        <v>214</v>
      </c>
      <c r="F29" s="4" t="s">
        <v>238</v>
      </c>
    </row>
    <row r="30" spans="1:6" x14ac:dyDescent="0.25">
      <c r="A30" s="4">
        <v>1021472</v>
      </c>
      <c r="B30" s="4" t="s">
        <v>216</v>
      </c>
      <c r="C30" s="4">
        <v>43161.43</v>
      </c>
      <c r="D30" s="4">
        <v>39356.21</v>
      </c>
      <c r="E30" s="4" t="s">
        <v>214</v>
      </c>
      <c r="F30" s="4" t="s">
        <v>238</v>
      </c>
    </row>
    <row r="31" spans="1:6" x14ac:dyDescent="0.25">
      <c r="A31" s="4">
        <v>104182</v>
      </c>
      <c r="B31" s="4" t="s">
        <v>216</v>
      </c>
      <c r="C31" s="4">
        <v>46924.920000000006</v>
      </c>
      <c r="D31" s="4">
        <v>42437.180000000008</v>
      </c>
      <c r="E31" s="4" t="s">
        <v>214</v>
      </c>
      <c r="F31" s="4" t="s">
        <v>238</v>
      </c>
    </row>
    <row r="32" spans="1:6" x14ac:dyDescent="0.25">
      <c r="A32" s="4">
        <v>108188</v>
      </c>
      <c r="B32" s="4" t="s">
        <v>216</v>
      </c>
      <c r="C32" s="4">
        <v>53844.49</v>
      </c>
      <c r="D32" s="4">
        <v>48513.77</v>
      </c>
      <c r="E32" s="4" t="s">
        <v>214</v>
      </c>
      <c r="F32" s="4" t="s">
        <v>238</v>
      </c>
    </row>
    <row r="33" spans="1:6" x14ac:dyDescent="0.25">
      <c r="A33" s="4">
        <v>1128139</v>
      </c>
      <c r="B33" s="4" t="s">
        <v>216</v>
      </c>
      <c r="C33" s="4">
        <v>89140.959999999992</v>
      </c>
      <c r="D33" s="4">
        <v>75405.849999999991</v>
      </c>
      <c r="E33" s="4" t="s">
        <v>214</v>
      </c>
      <c r="F33" s="4" t="s">
        <v>238</v>
      </c>
    </row>
    <row r="34" spans="1:6" x14ac:dyDescent="0.25">
      <c r="A34" s="4">
        <v>12016</v>
      </c>
      <c r="B34" s="4" t="s">
        <v>216</v>
      </c>
      <c r="C34" s="4">
        <v>37520</v>
      </c>
      <c r="D34" s="4">
        <v>34543.699999999997</v>
      </c>
      <c r="E34" s="4" t="s">
        <v>214</v>
      </c>
      <c r="F34" s="4" t="s">
        <v>238</v>
      </c>
    </row>
    <row r="35" spans="1:6" x14ac:dyDescent="0.25">
      <c r="A35" s="4">
        <v>1291461</v>
      </c>
      <c r="B35" s="4" t="s">
        <v>216</v>
      </c>
      <c r="C35" s="4">
        <v>49681.2</v>
      </c>
      <c r="D35" s="4">
        <v>43826.45</v>
      </c>
      <c r="E35" s="4" t="s">
        <v>214</v>
      </c>
      <c r="F35" s="4" t="s">
        <v>238</v>
      </c>
    </row>
    <row r="36" spans="1:6" x14ac:dyDescent="0.25">
      <c r="A36" s="4">
        <v>1301472</v>
      </c>
      <c r="B36" s="4" t="s">
        <v>216</v>
      </c>
      <c r="C36" s="4">
        <v>42049.2</v>
      </c>
      <c r="D36" s="4">
        <v>38389.399999999994</v>
      </c>
      <c r="E36" s="4" t="s">
        <v>214</v>
      </c>
      <c r="F36" s="4" t="s">
        <v>238</v>
      </c>
    </row>
    <row r="37" spans="1:6" x14ac:dyDescent="0.25">
      <c r="A37" s="4">
        <v>1321472</v>
      </c>
      <c r="B37" s="4" t="s">
        <v>216</v>
      </c>
      <c r="C37" s="4">
        <v>43161.43</v>
      </c>
      <c r="D37" s="4">
        <v>39356.21</v>
      </c>
      <c r="E37" s="4" t="s">
        <v>214</v>
      </c>
      <c r="F37" s="4" t="s">
        <v>238</v>
      </c>
    </row>
    <row r="38" spans="1:6" x14ac:dyDescent="0.25">
      <c r="A38" s="4">
        <v>1331472</v>
      </c>
      <c r="B38" s="4" t="s">
        <v>216</v>
      </c>
      <c r="C38" s="4">
        <v>43478.2</v>
      </c>
      <c r="D38" s="4">
        <v>39643.21</v>
      </c>
      <c r="E38" s="4" t="s">
        <v>214</v>
      </c>
      <c r="F38" s="4" t="s">
        <v>238</v>
      </c>
    </row>
    <row r="39" spans="1:6" x14ac:dyDescent="0.25">
      <c r="A39" s="4">
        <v>134145</v>
      </c>
      <c r="B39" s="4" t="s">
        <v>216</v>
      </c>
      <c r="C39" s="4">
        <v>37538.699999999997</v>
      </c>
      <c r="D39" s="4">
        <v>34548.75</v>
      </c>
      <c r="E39" s="4" t="s">
        <v>214</v>
      </c>
      <c r="F39" s="4" t="s">
        <v>238</v>
      </c>
    </row>
    <row r="40" spans="1:6" x14ac:dyDescent="0.25">
      <c r="A40" s="4">
        <v>136144</v>
      </c>
      <c r="B40" s="4" t="s">
        <v>216</v>
      </c>
      <c r="C40" s="4">
        <v>49872.319999999992</v>
      </c>
      <c r="D40" s="4">
        <v>45159.679999999993</v>
      </c>
      <c r="E40" s="4" t="s">
        <v>214</v>
      </c>
      <c r="F40" s="4" t="s">
        <v>238</v>
      </c>
    </row>
    <row r="41" spans="1:6" x14ac:dyDescent="0.25">
      <c r="A41" s="4">
        <v>140145</v>
      </c>
      <c r="B41" s="4" t="s">
        <v>216</v>
      </c>
      <c r="C41" s="4">
        <v>39385.18</v>
      </c>
      <c r="D41" s="4">
        <v>36234.910000000003</v>
      </c>
      <c r="E41" s="4" t="s">
        <v>214</v>
      </c>
      <c r="F41" s="4" t="s">
        <v>238</v>
      </c>
    </row>
    <row r="42" spans="1:6" x14ac:dyDescent="0.25">
      <c r="A42" s="4">
        <v>142148</v>
      </c>
      <c r="B42" s="4" t="s">
        <v>216</v>
      </c>
      <c r="C42" s="4">
        <v>44383.899999999994</v>
      </c>
      <c r="D42" s="4">
        <v>40305.549999999996</v>
      </c>
      <c r="E42" s="4" t="s">
        <v>214</v>
      </c>
      <c r="F42" s="4" t="s">
        <v>238</v>
      </c>
    </row>
    <row r="43" spans="1:6" x14ac:dyDescent="0.25">
      <c r="A43" s="4">
        <v>1461822</v>
      </c>
      <c r="B43" s="4" t="s">
        <v>216</v>
      </c>
      <c r="C43" s="4">
        <v>40832.769999999997</v>
      </c>
      <c r="D43" s="4">
        <v>37486.649999999994</v>
      </c>
      <c r="E43" s="4" t="s">
        <v>214</v>
      </c>
      <c r="F43" s="4" t="s">
        <v>238</v>
      </c>
    </row>
    <row r="44" spans="1:6" x14ac:dyDescent="0.25">
      <c r="A44" s="4">
        <v>149141</v>
      </c>
      <c r="B44" s="4" t="s">
        <v>216</v>
      </c>
      <c r="C44" s="4">
        <v>44383.899999999994</v>
      </c>
      <c r="D44" s="4">
        <v>40305.549999999996</v>
      </c>
      <c r="E44" s="4" t="s">
        <v>214</v>
      </c>
      <c r="F44" s="4" t="s">
        <v>238</v>
      </c>
    </row>
    <row r="45" spans="1:6" x14ac:dyDescent="0.25">
      <c r="A45" s="4">
        <v>1511472</v>
      </c>
      <c r="B45" s="4" t="s">
        <v>216</v>
      </c>
      <c r="C45" s="4">
        <v>41270.85</v>
      </c>
      <c r="D45" s="4">
        <v>37813.659999999996</v>
      </c>
      <c r="E45" s="4" t="s">
        <v>214</v>
      </c>
      <c r="F45" s="4" t="s">
        <v>238</v>
      </c>
    </row>
    <row r="46" spans="1:6" x14ac:dyDescent="0.25">
      <c r="A46" s="4">
        <v>153144</v>
      </c>
      <c r="B46" s="4" t="s">
        <v>216</v>
      </c>
      <c r="C46" s="4">
        <v>50787.59</v>
      </c>
      <c r="D46" s="4">
        <v>45926.119999999995</v>
      </c>
      <c r="E46" s="4" t="s">
        <v>214</v>
      </c>
      <c r="F46" s="4" t="s">
        <v>238</v>
      </c>
    </row>
    <row r="47" spans="1:6" x14ac:dyDescent="0.25">
      <c r="A47" s="4">
        <v>155121</v>
      </c>
      <c r="B47" s="4" t="s">
        <v>216</v>
      </c>
      <c r="C47" s="4">
        <v>40390.9</v>
      </c>
      <c r="D47" s="4">
        <v>36978</v>
      </c>
      <c r="E47" s="4" t="s">
        <v>214</v>
      </c>
      <c r="F47" s="4" t="s">
        <v>238</v>
      </c>
    </row>
    <row r="48" spans="1:6" x14ac:dyDescent="0.25">
      <c r="A48" s="4">
        <v>1584101</v>
      </c>
      <c r="B48" s="4" t="s">
        <v>216</v>
      </c>
      <c r="C48" s="4">
        <v>44383.899999999994</v>
      </c>
      <c r="D48" s="4">
        <v>40305.549999999996</v>
      </c>
      <c r="E48" s="4" t="s">
        <v>214</v>
      </c>
      <c r="F48" s="4" t="s">
        <v>238</v>
      </c>
    </row>
    <row r="49" spans="1:6" x14ac:dyDescent="0.25">
      <c r="A49" s="4">
        <v>1611472</v>
      </c>
      <c r="B49" s="4" t="s">
        <v>216</v>
      </c>
      <c r="C49" s="4">
        <v>45329.229999999996</v>
      </c>
      <c r="D49" s="4">
        <v>40878.339999999997</v>
      </c>
      <c r="E49" s="4" t="s">
        <v>214</v>
      </c>
      <c r="F49" s="4" t="s">
        <v>238</v>
      </c>
    </row>
    <row r="50" spans="1:6" x14ac:dyDescent="0.25">
      <c r="A50" s="4">
        <v>164189</v>
      </c>
      <c r="B50" s="4" t="s">
        <v>216</v>
      </c>
      <c r="C50" s="4">
        <v>43654.61</v>
      </c>
      <c r="D50" s="4">
        <v>40006.89</v>
      </c>
      <c r="E50" s="4" t="s">
        <v>214</v>
      </c>
      <c r="F50" s="4" t="s">
        <v>238</v>
      </c>
    </row>
    <row r="51" spans="1:6" x14ac:dyDescent="0.25">
      <c r="A51" s="4">
        <v>1651472</v>
      </c>
      <c r="B51" s="4" t="s">
        <v>216</v>
      </c>
      <c r="C51" s="4">
        <v>44106.71</v>
      </c>
      <c r="D51" s="4">
        <v>40213.879999999997</v>
      </c>
      <c r="E51" s="4" t="s">
        <v>214</v>
      </c>
      <c r="F51" s="4" t="s">
        <v>238</v>
      </c>
    </row>
    <row r="52" spans="1:6" x14ac:dyDescent="0.25">
      <c r="A52" s="4">
        <v>166141</v>
      </c>
      <c r="B52" s="4" t="s">
        <v>216</v>
      </c>
      <c r="C52" s="4">
        <v>44383.899999999994</v>
      </c>
      <c r="D52" s="4">
        <v>40305.549999999996</v>
      </c>
      <c r="E52" s="4" t="s">
        <v>214</v>
      </c>
      <c r="F52" s="4" t="s">
        <v>238</v>
      </c>
    </row>
    <row r="53" spans="1:6" x14ac:dyDescent="0.25">
      <c r="A53" s="4">
        <v>1671472</v>
      </c>
      <c r="B53" s="4" t="s">
        <v>216</v>
      </c>
      <c r="C53" s="4">
        <v>43161.43</v>
      </c>
      <c r="D53" s="4">
        <v>39356.21</v>
      </c>
      <c r="E53" s="4" t="s">
        <v>214</v>
      </c>
      <c r="F53" s="4" t="s">
        <v>238</v>
      </c>
    </row>
    <row r="54" spans="1:6" x14ac:dyDescent="0.25">
      <c r="A54" s="4">
        <v>1691472</v>
      </c>
      <c r="B54" s="4" t="s">
        <v>216</v>
      </c>
      <c r="C54" s="4">
        <v>44106.720000000001</v>
      </c>
      <c r="D54" s="4">
        <v>40120.14</v>
      </c>
      <c r="E54" s="4" t="s">
        <v>214</v>
      </c>
      <c r="F54" s="4" t="s">
        <v>238</v>
      </c>
    </row>
    <row r="55" spans="1:6" x14ac:dyDescent="0.25">
      <c r="A55" s="4">
        <v>1711098</v>
      </c>
      <c r="B55" s="4" t="s">
        <v>216</v>
      </c>
      <c r="C55" s="4">
        <v>53621.17</v>
      </c>
      <c r="D55" s="4">
        <v>48207.31</v>
      </c>
      <c r="E55" s="4" t="s">
        <v>214</v>
      </c>
      <c r="F55" s="4" t="s">
        <v>238</v>
      </c>
    </row>
    <row r="56" spans="1:6" x14ac:dyDescent="0.25">
      <c r="A56" s="4">
        <v>1728136</v>
      </c>
      <c r="B56" s="4" t="s">
        <v>216</v>
      </c>
      <c r="C56" s="4">
        <v>59764.649999999994</v>
      </c>
      <c r="D56" s="4">
        <v>51756.049999999996</v>
      </c>
      <c r="E56" s="4" t="s">
        <v>214</v>
      </c>
      <c r="F56" s="4" t="s">
        <v>238</v>
      </c>
    </row>
    <row r="57" spans="1:6" x14ac:dyDescent="0.25">
      <c r="A57" s="4">
        <v>1751030</v>
      </c>
      <c r="B57" s="4" t="s">
        <v>216</v>
      </c>
      <c r="C57" s="4">
        <v>44383.899999999994</v>
      </c>
      <c r="D57" s="4">
        <v>40305.549999999996</v>
      </c>
      <c r="E57" s="4" t="s">
        <v>214</v>
      </c>
      <c r="F57" s="4" t="s">
        <v>238</v>
      </c>
    </row>
    <row r="58" spans="1:6" x14ac:dyDescent="0.25">
      <c r="A58" s="4">
        <v>176188</v>
      </c>
      <c r="B58" s="4" t="s">
        <v>216</v>
      </c>
      <c r="C58" s="4">
        <v>44383.9</v>
      </c>
      <c r="D58" s="4">
        <v>39483.35</v>
      </c>
      <c r="E58" s="4" t="s">
        <v>214</v>
      </c>
      <c r="F58" s="4" t="s">
        <v>238</v>
      </c>
    </row>
    <row r="59" spans="1:6" x14ac:dyDescent="0.25">
      <c r="A59" s="4">
        <v>180189</v>
      </c>
      <c r="B59" s="4" t="s">
        <v>216</v>
      </c>
      <c r="C59" s="4">
        <v>42744.780000000006</v>
      </c>
      <c r="D59" s="4">
        <v>38447.800000000003</v>
      </c>
      <c r="E59" s="4" t="s">
        <v>214</v>
      </c>
      <c r="F59" s="4" t="s">
        <v>238</v>
      </c>
    </row>
    <row r="60" spans="1:6" x14ac:dyDescent="0.25">
      <c r="A60" s="4">
        <v>185111</v>
      </c>
      <c r="B60" s="4" t="s">
        <v>216</v>
      </c>
      <c r="C60" s="4">
        <v>49116.1</v>
      </c>
      <c r="D60" s="4">
        <v>44517.04</v>
      </c>
      <c r="E60" s="4" t="s">
        <v>214</v>
      </c>
      <c r="F60" s="4" t="s">
        <v>238</v>
      </c>
    </row>
    <row r="61" spans="1:6" x14ac:dyDescent="0.25">
      <c r="A61" s="4">
        <v>186183</v>
      </c>
      <c r="B61" s="4" t="s">
        <v>216</v>
      </c>
      <c r="C61" s="4">
        <v>28059.899999999998</v>
      </c>
      <c r="D61" s="4">
        <v>26103.35</v>
      </c>
      <c r="E61" s="4" t="s">
        <v>214</v>
      </c>
      <c r="F61" s="4" t="s">
        <v>238</v>
      </c>
    </row>
    <row r="62" spans="1:6" x14ac:dyDescent="0.25">
      <c r="A62" s="4">
        <v>18818</v>
      </c>
      <c r="B62" s="4" t="s">
        <v>216</v>
      </c>
      <c r="C62" s="4">
        <v>82002.899999999994</v>
      </c>
      <c r="D62" s="4">
        <v>68960.799999999988</v>
      </c>
      <c r="E62" s="4" t="s">
        <v>214</v>
      </c>
      <c r="F62" s="4" t="s">
        <v>238</v>
      </c>
    </row>
    <row r="63" spans="1:6" x14ac:dyDescent="0.25">
      <c r="A63" s="4">
        <v>189186</v>
      </c>
      <c r="B63" s="4" t="s">
        <v>216</v>
      </c>
      <c r="C63" s="4">
        <v>35629.829999999994</v>
      </c>
      <c r="D63" s="4">
        <v>32597.579999999994</v>
      </c>
      <c r="E63" s="4" t="s">
        <v>214</v>
      </c>
      <c r="F63" s="4" t="s">
        <v>238</v>
      </c>
    </row>
    <row r="64" spans="1:6" x14ac:dyDescent="0.25">
      <c r="A64" s="4">
        <v>1911822</v>
      </c>
      <c r="B64" s="4" t="s">
        <v>216</v>
      </c>
      <c r="C64" s="4">
        <v>43522.75</v>
      </c>
      <c r="D64" s="4">
        <v>39258.57</v>
      </c>
      <c r="E64" s="4" t="s">
        <v>214</v>
      </c>
      <c r="F64" s="4" t="s">
        <v>238</v>
      </c>
    </row>
    <row r="65" spans="1:6" x14ac:dyDescent="0.25">
      <c r="A65" s="4">
        <v>193189</v>
      </c>
      <c r="B65" s="4" t="s">
        <v>216</v>
      </c>
      <c r="C65" s="4">
        <v>41708.610000000008</v>
      </c>
      <c r="D65" s="4">
        <v>37614.420000000006</v>
      </c>
      <c r="E65" s="4" t="s">
        <v>214</v>
      </c>
      <c r="F65" s="4" t="s">
        <v>238</v>
      </c>
    </row>
    <row r="66" spans="1:6" x14ac:dyDescent="0.25">
      <c r="A66" s="4">
        <v>1941814</v>
      </c>
      <c r="B66" s="4" t="s">
        <v>216</v>
      </c>
      <c r="C66" s="4">
        <v>35452.089999999997</v>
      </c>
      <c r="D66" s="4">
        <v>32336.539999999997</v>
      </c>
      <c r="E66" s="4" t="s">
        <v>214</v>
      </c>
      <c r="F66" s="4" t="s">
        <v>238</v>
      </c>
    </row>
    <row r="67" spans="1:6" x14ac:dyDescent="0.25">
      <c r="A67" s="4">
        <v>195182</v>
      </c>
      <c r="B67" s="4" t="s">
        <v>216</v>
      </c>
      <c r="C67" s="4">
        <v>33817.519999999997</v>
      </c>
      <c r="D67" s="4">
        <v>30956.639999999996</v>
      </c>
      <c r="E67" s="4" t="s">
        <v>214</v>
      </c>
      <c r="F67" s="4" t="s">
        <v>238</v>
      </c>
    </row>
    <row r="68" spans="1:6" x14ac:dyDescent="0.25">
      <c r="A68" s="4">
        <v>196132</v>
      </c>
      <c r="B68" s="4" t="s">
        <v>216</v>
      </c>
      <c r="C68" s="4">
        <v>38524.189999999995</v>
      </c>
      <c r="D68" s="4">
        <v>33613.42</v>
      </c>
      <c r="E68" s="4" t="s">
        <v>214</v>
      </c>
      <c r="F68" s="4" t="s">
        <v>238</v>
      </c>
    </row>
    <row r="69" spans="1:6" x14ac:dyDescent="0.25">
      <c r="A69" s="4">
        <v>199146</v>
      </c>
      <c r="B69" s="4" t="s">
        <v>216</v>
      </c>
      <c r="C69" s="4">
        <v>59456.289999999994</v>
      </c>
      <c r="D69" s="4">
        <v>52191.819999999992</v>
      </c>
      <c r="E69" s="4" t="s">
        <v>214</v>
      </c>
      <c r="F69" s="4" t="s">
        <v>238</v>
      </c>
    </row>
    <row r="70" spans="1:6" x14ac:dyDescent="0.25">
      <c r="A70" s="4">
        <v>201161</v>
      </c>
      <c r="B70" s="4" t="s">
        <v>216</v>
      </c>
      <c r="C70" s="4">
        <v>79116.349999999991</v>
      </c>
      <c r="D70" s="4">
        <v>66753.149999999994</v>
      </c>
      <c r="E70" s="4" t="s">
        <v>214</v>
      </c>
      <c r="F70" s="4" t="s">
        <v>238</v>
      </c>
    </row>
    <row r="71" spans="1:6" x14ac:dyDescent="0.25">
      <c r="A71" s="4">
        <v>203811</v>
      </c>
      <c r="B71" s="4" t="s">
        <v>216</v>
      </c>
      <c r="C71" s="4">
        <v>37054.229999999996</v>
      </c>
      <c r="D71" s="4">
        <v>33751.039999999994</v>
      </c>
      <c r="E71" s="4" t="s">
        <v>214</v>
      </c>
      <c r="F71" s="4" t="s">
        <v>238</v>
      </c>
    </row>
    <row r="72" spans="1:6" x14ac:dyDescent="0.25">
      <c r="A72" s="4">
        <v>2041822</v>
      </c>
      <c r="B72" s="4" t="s">
        <v>216</v>
      </c>
      <c r="C72" s="4">
        <v>40414.319999999992</v>
      </c>
      <c r="D72" s="4">
        <v>36487.999999999993</v>
      </c>
      <c r="E72" s="4" t="s">
        <v>214</v>
      </c>
      <c r="F72" s="4" t="s">
        <v>238</v>
      </c>
    </row>
    <row r="73" spans="1:6" x14ac:dyDescent="0.25">
      <c r="A73" s="4">
        <v>205812</v>
      </c>
      <c r="B73" s="4" t="s">
        <v>216</v>
      </c>
      <c r="C73" s="4">
        <v>52522.349999999991</v>
      </c>
      <c r="D73" s="4">
        <v>46324.259999999995</v>
      </c>
      <c r="E73" s="4" t="s">
        <v>214</v>
      </c>
      <c r="F73" s="4" t="s">
        <v>238</v>
      </c>
    </row>
    <row r="74" spans="1:6" x14ac:dyDescent="0.25">
      <c r="A74" s="4">
        <v>206183</v>
      </c>
      <c r="B74" s="4" t="s">
        <v>216</v>
      </c>
      <c r="C74" s="4">
        <v>27704.799999999999</v>
      </c>
      <c r="D74" s="4">
        <v>25700.25</v>
      </c>
      <c r="E74" s="4" t="s">
        <v>214</v>
      </c>
      <c r="F74" s="4" t="s">
        <v>238</v>
      </c>
    </row>
    <row r="75" spans="1:6" x14ac:dyDescent="0.25">
      <c r="A75" s="4">
        <v>2078138</v>
      </c>
      <c r="B75" s="4" t="s">
        <v>216</v>
      </c>
      <c r="C75" s="4">
        <v>33964.06</v>
      </c>
      <c r="D75" s="4">
        <v>31092.039999999997</v>
      </c>
      <c r="E75" s="4" t="s">
        <v>214</v>
      </c>
      <c r="F75" s="4" t="s">
        <v>238</v>
      </c>
    </row>
    <row r="76" spans="1:6" x14ac:dyDescent="0.25">
      <c r="A76" s="4">
        <v>209184</v>
      </c>
      <c r="B76" s="4" t="s">
        <v>216</v>
      </c>
      <c r="C76" s="4">
        <v>47497.919999999991</v>
      </c>
      <c r="D76" s="4">
        <v>42153.999999999993</v>
      </c>
      <c r="E76" s="4" t="s">
        <v>214</v>
      </c>
      <c r="F76" s="4" t="s">
        <v>238</v>
      </c>
    </row>
    <row r="77" spans="1:6" x14ac:dyDescent="0.25">
      <c r="A77" s="4">
        <v>211184</v>
      </c>
      <c r="B77" s="4" t="s">
        <v>216</v>
      </c>
      <c r="C77" s="4">
        <v>27080.499999999993</v>
      </c>
      <c r="D77" s="4">
        <v>25180.479999999992</v>
      </c>
      <c r="E77" s="4" t="s">
        <v>214</v>
      </c>
      <c r="F77" s="4" t="s">
        <v>238</v>
      </c>
    </row>
    <row r="78" spans="1:6" x14ac:dyDescent="0.25">
      <c r="A78" s="4">
        <v>2131034</v>
      </c>
      <c r="B78" s="4" t="s">
        <v>216</v>
      </c>
      <c r="C78" s="4">
        <v>63421.350000000006</v>
      </c>
      <c r="D78" s="4">
        <v>54580.55</v>
      </c>
      <c r="E78" s="4" t="s">
        <v>214</v>
      </c>
      <c r="F78" s="4" t="s">
        <v>238</v>
      </c>
    </row>
    <row r="79" spans="1:6" x14ac:dyDescent="0.25">
      <c r="A79" s="4">
        <v>214183</v>
      </c>
      <c r="B79" s="4" t="s">
        <v>216</v>
      </c>
      <c r="C79" s="4">
        <v>29352.030000000002</v>
      </c>
      <c r="D79" s="4">
        <v>27145.410000000003</v>
      </c>
      <c r="E79" s="4" t="s">
        <v>214</v>
      </c>
      <c r="F79" s="4" t="s">
        <v>238</v>
      </c>
    </row>
    <row r="80" spans="1:6" x14ac:dyDescent="0.25">
      <c r="A80" s="4">
        <v>215183</v>
      </c>
      <c r="B80" s="4" t="s">
        <v>216</v>
      </c>
      <c r="C80" s="4">
        <v>30806.079999999998</v>
      </c>
      <c r="D80" s="4">
        <v>28475.089999999997</v>
      </c>
      <c r="E80" s="4" t="s">
        <v>214</v>
      </c>
      <c r="F80" s="4" t="s">
        <v>238</v>
      </c>
    </row>
    <row r="81" spans="1:6" x14ac:dyDescent="0.25">
      <c r="A81" s="4">
        <v>218112</v>
      </c>
      <c r="B81" s="4" t="s">
        <v>216</v>
      </c>
      <c r="C81" s="4">
        <v>60257.219999999994</v>
      </c>
      <c r="D81" s="4">
        <v>52193.509999999995</v>
      </c>
      <c r="E81" s="4" t="s">
        <v>214</v>
      </c>
      <c r="F81" s="4" t="s">
        <v>238</v>
      </c>
    </row>
    <row r="82" spans="1:6" x14ac:dyDescent="0.25">
      <c r="A82" s="4">
        <v>2191822</v>
      </c>
      <c r="B82" s="4" t="s">
        <v>216</v>
      </c>
      <c r="C82" s="4">
        <v>39577.469999999994</v>
      </c>
      <c r="D82" s="4">
        <v>35882.719999999994</v>
      </c>
      <c r="E82" s="4" t="s">
        <v>214</v>
      </c>
      <c r="F82" s="4" t="s">
        <v>238</v>
      </c>
    </row>
    <row r="83" spans="1:6" x14ac:dyDescent="0.25">
      <c r="A83" s="4">
        <v>220184</v>
      </c>
      <c r="B83" s="4" t="s">
        <v>216</v>
      </c>
      <c r="C83" s="4">
        <v>28200.089999999993</v>
      </c>
      <c r="D83" s="4">
        <v>26147.999999999993</v>
      </c>
      <c r="E83" s="4" t="s">
        <v>214</v>
      </c>
      <c r="F83" s="4" t="s">
        <v>238</v>
      </c>
    </row>
    <row r="84" spans="1:6" x14ac:dyDescent="0.25">
      <c r="A84" s="4">
        <v>221184</v>
      </c>
      <c r="B84" s="4" t="s">
        <v>216</v>
      </c>
      <c r="C84" s="4">
        <v>26952.799999999996</v>
      </c>
      <c r="D84" s="4">
        <v>25004.779999999995</v>
      </c>
      <c r="E84" s="4" t="s">
        <v>214</v>
      </c>
      <c r="F84" s="4" t="s">
        <v>238</v>
      </c>
    </row>
    <row r="85" spans="1:6" x14ac:dyDescent="0.25">
      <c r="A85" s="4">
        <v>222184</v>
      </c>
      <c r="B85" s="4" t="s">
        <v>216</v>
      </c>
      <c r="C85" s="4">
        <v>34374.509999999995</v>
      </c>
      <c r="D85" s="4">
        <v>31432.129999999994</v>
      </c>
      <c r="E85" s="4" t="s">
        <v>214</v>
      </c>
      <c r="F85" s="4" t="s">
        <v>238</v>
      </c>
    </row>
    <row r="86" spans="1:6" x14ac:dyDescent="0.25">
      <c r="A86" s="4">
        <v>223185</v>
      </c>
      <c r="B86" s="4" t="s">
        <v>216</v>
      </c>
      <c r="C86" s="4">
        <v>5470.9199999999992</v>
      </c>
      <c r="D86" s="4">
        <v>5062.3399999999992</v>
      </c>
      <c r="E86" s="4" t="s">
        <v>214</v>
      </c>
      <c r="F86" s="4" t="s">
        <v>238</v>
      </c>
    </row>
    <row r="87" spans="1:6" x14ac:dyDescent="0.25">
      <c r="A87" s="4">
        <v>2238131</v>
      </c>
      <c r="B87" s="4" t="s">
        <v>216</v>
      </c>
      <c r="C87" s="4">
        <v>22625.119999999999</v>
      </c>
      <c r="D87" s="4">
        <v>21166.03</v>
      </c>
      <c r="E87" s="4" t="s">
        <v>214</v>
      </c>
      <c r="F87" s="4" t="s">
        <v>238</v>
      </c>
    </row>
    <row r="88" spans="1:6" x14ac:dyDescent="0.25">
      <c r="A88" s="4">
        <v>224184</v>
      </c>
      <c r="B88" s="4" t="s">
        <v>216</v>
      </c>
      <c r="C88" s="4">
        <v>5582.44</v>
      </c>
      <c r="D88" s="4">
        <v>5158.4699999999993</v>
      </c>
      <c r="E88" s="4" t="s">
        <v>214</v>
      </c>
      <c r="F88" s="4" t="s">
        <v>238</v>
      </c>
    </row>
    <row r="89" spans="1:6" x14ac:dyDescent="0.25">
      <c r="A89" s="4">
        <v>2248111</v>
      </c>
      <c r="B89" s="4" t="s">
        <v>216</v>
      </c>
      <c r="C89" s="4">
        <v>20840.95</v>
      </c>
      <c r="D89" s="4">
        <v>19352.86</v>
      </c>
      <c r="E89" s="4" t="s">
        <v>214</v>
      </c>
      <c r="F89" s="4" t="s">
        <v>238</v>
      </c>
    </row>
    <row r="90" spans="1:6" x14ac:dyDescent="0.25">
      <c r="A90" s="4">
        <v>225122</v>
      </c>
      <c r="B90" s="4" t="s">
        <v>216</v>
      </c>
      <c r="C90" s="4">
        <v>51312.549999999996</v>
      </c>
      <c r="D90" s="4">
        <v>45274.31</v>
      </c>
      <c r="E90" s="4" t="s">
        <v>214</v>
      </c>
      <c r="F90" s="4" t="s">
        <v>238</v>
      </c>
    </row>
    <row r="91" spans="1:6" x14ac:dyDescent="0.25">
      <c r="A91" s="4">
        <v>22814</v>
      </c>
      <c r="B91" s="4" t="s">
        <v>216</v>
      </c>
      <c r="C91" s="4">
        <v>82002.899999999994</v>
      </c>
      <c r="D91" s="4">
        <v>68960.799999999988</v>
      </c>
      <c r="E91" s="4" t="s">
        <v>214</v>
      </c>
      <c r="F91" s="4" t="s">
        <v>238</v>
      </c>
    </row>
    <row r="92" spans="1:6" x14ac:dyDescent="0.25">
      <c r="A92" s="4">
        <v>232145</v>
      </c>
      <c r="B92" s="4" t="s">
        <v>216</v>
      </c>
      <c r="C92" s="4">
        <v>38771.329999999994</v>
      </c>
      <c r="D92" s="4">
        <v>35672.17</v>
      </c>
      <c r="E92" s="4" t="s">
        <v>214</v>
      </c>
      <c r="F92" s="4" t="s">
        <v>238</v>
      </c>
    </row>
    <row r="93" spans="1:6" x14ac:dyDescent="0.25">
      <c r="A93" s="4">
        <v>2331812</v>
      </c>
      <c r="B93" s="4" t="s">
        <v>216</v>
      </c>
      <c r="C93" s="4">
        <v>26455.27</v>
      </c>
      <c r="D93" s="4">
        <v>24151.99</v>
      </c>
      <c r="E93" s="4" t="s">
        <v>214</v>
      </c>
      <c r="F93" s="4" t="s">
        <v>238</v>
      </c>
    </row>
    <row r="94" spans="1:6" x14ac:dyDescent="0.25">
      <c r="A94" s="4">
        <v>2338131</v>
      </c>
      <c r="B94" s="4" t="s">
        <v>216</v>
      </c>
      <c r="C94" s="4">
        <v>4886.38</v>
      </c>
      <c r="D94" s="4">
        <v>4550.3500000000004</v>
      </c>
      <c r="E94" s="4" t="s">
        <v>214</v>
      </c>
      <c r="F94" s="4" t="s">
        <v>238</v>
      </c>
    </row>
    <row r="95" spans="1:6" x14ac:dyDescent="0.25">
      <c r="A95" s="4">
        <v>2341812</v>
      </c>
      <c r="B95" s="4" t="s">
        <v>216</v>
      </c>
      <c r="C95" s="4">
        <v>24760.639999999999</v>
      </c>
      <c r="D95" s="4">
        <v>23053.69</v>
      </c>
      <c r="E95" s="4" t="s">
        <v>214</v>
      </c>
      <c r="F95" s="4" t="s">
        <v>238</v>
      </c>
    </row>
    <row r="96" spans="1:6" x14ac:dyDescent="0.25">
      <c r="A96" s="4">
        <v>2361812</v>
      </c>
      <c r="B96" s="4" t="s">
        <v>216</v>
      </c>
      <c r="C96" s="4">
        <v>28324.61</v>
      </c>
      <c r="D96" s="4">
        <v>26276.49</v>
      </c>
      <c r="E96" s="4" t="s">
        <v>214</v>
      </c>
      <c r="F96" s="4" t="s">
        <v>238</v>
      </c>
    </row>
    <row r="97" spans="1:6" x14ac:dyDescent="0.25">
      <c r="A97" s="4">
        <v>2371812</v>
      </c>
      <c r="B97" s="4" t="s">
        <v>216</v>
      </c>
      <c r="C97" s="4">
        <v>23802.95</v>
      </c>
      <c r="D97" s="4">
        <v>22163.8</v>
      </c>
      <c r="E97" s="4" t="s">
        <v>214</v>
      </c>
      <c r="F97" s="4" t="s">
        <v>238</v>
      </c>
    </row>
    <row r="98" spans="1:6" x14ac:dyDescent="0.25">
      <c r="A98" s="4">
        <v>2391812</v>
      </c>
      <c r="B98" s="4" t="s">
        <v>216</v>
      </c>
      <c r="C98" s="4">
        <v>24335.590000000004</v>
      </c>
      <c r="D98" s="4">
        <v>22731.570000000003</v>
      </c>
      <c r="E98" s="4" t="s">
        <v>214</v>
      </c>
      <c r="F98" s="4" t="s">
        <v>238</v>
      </c>
    </row>
    <row r="99" spans="1:6" x14ac:dyDescent="0.25">
      <c r="A99" s="4">
        <v>2411812</v>
      </c>
      <c r="B99" s="4" t="s">
        <v>216</v>
      </c>
      <c r="C99" s="4">
        <v>25270.05</v>
      </c>
      <c r="D99" s="4">
        <v>23043.739999999998</v>
      </c>
      <c r="E99" s="4" t="s">
        <v>214</v>
      </c>
      <c r="F99" s="4" t="s">
        <v>238</v>
      </c>
    </row>
    <row r="100" spans="1:6" x14ac:dyDescent="0.25">
      <c r="A100" s="4">
        <v>2421812</v>
      </c>
      <c r="B100" s="4" t="s">
        <v>216</v>
      </c>
      <c r="C100" s="4">
        <v>31588.979999999996</v>
      </c>
      <c r="D100" s="4">
        <v>28904.379999999997</v>
      </c>
      <c r="E100" s="4" t="s">
        <v>214</v>
      </c>
      <c r="F100" s="4" t="s">
        <v>238</v>
      </c>
    </row>
    <row r="101" spans="1:6" x14ac:dyDescent="0.25">
      <c r="A101" s="4">
        <v>2431812</v>
      </c>
      <c r="B101" s="4" t="s">
        <v>216</v>
      </c>
      <c r="C101" s="4">
        <v>22823.399999999998</v>
      </c>
      <c r="D101" s="4">
        <v>21184.249999999996</v>
      </c>
      <c r="E101" s="4" t="s">
        <v>214</v>
      </c>
      <c r="F101" s="4" t="s">
        <v>238</v>
      </c>
    </row>
    <row r="102" spans="1:6" x14ac:dyDescent="0.25">
      <c r="A102" s="4">
        <v>2441812</v>
      </c>
      <c r="B102" s="4" t="s">
        <v>216</v>
      </c>
      <c r="C102" s="4">
        <v>26995.17</v>
      </c>
      <c r="D102" s="4">
        <v>24940.019999999997</v>
      </c>
      <c r="E102" s="4" t="s">
        <v>214</v>
      </c>
      <c r="F102" s="4" t="s">
        <v>238</v>
      </c>
    </row>
    <row r="103" spans="1:6" x14ac:dyDescent="0.25">
      <c r="A103" s="4">
        <v>2451812</v>
      </c>
      <c r="B103" s="4" t="s">
        <v>216</v>
      </c>
      <c r="C103" s="4">
        <v>25408.710000000003</v>
      </c>
      <c r="D103" s="4">
        <v>23572.58</v>
      </c>
      <c r="E103" s="4" t="s">
        <v>214</v>
      </c>
      <c r="F103" s="4" t="s">
        <v>238</v>
      </c>
    </row>
    <row r="104" spans="1:6" x14ac:dyDescent="0.25">
      <c r="A104" s="4">
        <v>2461812</v>
      </c>
      <c r="B104" s="4" t="s">
        <v>216</v>
      </c>
      <c r="C104" s="4">
        <v>24881.319999999996</v>
      </c>
      <c r="D104" s="4">
        <v>22990.159999999996</v>
      </c>
      <c r="E104" s="4" t="s">
        <v>214</v>
      </c>
      <c r="F104" s="4" t="s">
        <v>238</v>
      </c>
    </row>
    <row r="105" spans="1:6" x14ac:dyDescent="0.25">
      <c r="A105" s="4">
        <v>2491812</v>
      </c>
      <c r="B105" s="4" t="s">
        <v>216</v>
      </c>
      <c r="C105" s="4">
        <v>23043.8</v>
      </c>
      <c r="D105" s="4">
        <v>21392.09</v>
      </c>
      <c r="E105" s="4" t="s">
        <v>214</v>
      </c>
      <c r="F105" s="4" t="s">
        <v>238</v>
      </c>
    </row>
    <row r="106" spans="1:6" x14ac:dyDescent="0.25">
      <c r="A106" s="4">
        <v>2501812</v>
      </c>
      <c r="B106" s="4" t="s">
        <v>216</v>
      </c>
      <c r="C106" s="4">
        <v>23833.569999999996</v>
      </c>
      <c r="D106" s="4">
        <v>22073.579999999994</v>
      </c>
      <c r="E106" s="4" t="s">
        <v>214</v>
      </c>
      <c r="F106" s="4" t="s">
        <v>238</v>
      </c>
    </row>
    <row r="107" spans="1:6" x14ac:dyDescent="0.25">
      <c r="A107" s="4">
        <v>25113</v>
      </c>
      <c r="B107" s="4" t="s">
        <v>216</v>
      </c>
      <c r="C107" s="4">
        <v>112107.96999999999</v>
      </c>
      <c r="D107" s="4">
        <v>84067.079999999987</v>
      </c>
      <c r="E107" s="4" t="s">
        <v>214</v>
      </c>
      <c r="F107" s="4" t="s">
        <v>238</v>
      </c>
    </row>
    <row r="108" spans="1:6" x14ac:dyDescent="0.25">
      <c r="A108" s="4">
        <v>255810</v>
      </c>
      <c r="B108" s="4" t="s">
        <v>216</v>
      </c>
      <c r="C108" s="4">
        <v>27623.5</v>
      </c>
      <c r="D108" s="4">
        <v>25909.45</v>
      </c>
      <c r="E108" s="4" t="s">
        <v>214</v>
      </c>
      <c r="F108" s="4" t="s">
        <v>238</v>
      </c>
    </row>
    <row r="109" spans="1:6" x14ac:dyDescent="0.25">
      <c r="A109" s="4">
        <v>258113</v>
      </c>
      <c r="B109" s="4" t="s">
        <v>216</v>
      </c>
      <c r="C109" s="4">
        <v>64732.65</v>
      </c>
      <c r="D109" s="4">
        <v>56166.65</v>
      </c>
      <c r="E109" s="4" t="s">
        <v>214</v>
      </c>
      <c r="F109" s="4" t="s">
        <v>238</v>
      </c>
    </row>
    <row r="110" spans="1:6" x14ac:dyDescent="0.25">
      <c r="A110" s="4">
        <v>2591812</v>
      </c>
      <c r="B110" s="4" t="s">
        <v>216</v>
      </c>
      <c r="C110" s="4">
        <v>77294.760000000009</v>
      </c>
      <c r="D110" s="4">
        <v>72163.810000000012</v>
      </c>
      <c r="E110" s="4" t="s">
        <v>214</v>
      </c>
      <c r="F110" s="4" t="s">
        <v>238</v>
      </c>
    </row>
    <row r="111" spans="1:6" x14ac:dyDescent="0.25">
      <c r="A111" s="4">
        <v>2611812</v>
      </c>
      <c r="B111" s="4" t="s">
        <v>216</v>
      </c>
      <c r="C111" s="4">
        <v>24599.88</v>
      </c>
      <c r="D111" s="4">
        <v>22666.84</v>
      </c>
      <c r="E111" s="4" t="s">
        <v>214</v>
      </c>
      <c r="F111" s="4" t="s">
        <v>238</v>
      </c>
    </row>
    <row r="112" spans="1:6" x14ac:dyDescent="0.25">
      <c r="A112" s="4">
        <v>2621812</v>
      </c>
      <c r="B112" s="4" t="s">
        <v>216</v>
      </c>
      <c r="C112" s="4">
        <v>26330.549999999996</v>
      </c>
      <c r="D112" s="4">
        <v>24353.459999999995</v>
      </c>
      <c r="E112" s="4" t="s">
        <v>214</v>
      </c>
      <c r="F112" s="4" t="s">
        <v>238</v>
      </c>
    </row>
    <row r="113" spans="1:6" x14ac:dyDescent="0.25">
      <c r="A113" s="4">
        <v>2641812</v>
      </c>
      <c r="B113" s="4" t="s">
        <v>216</v>
      </c>
      <c r="C113" s="4">
        <v>22823.399999999998</v>
      </c>
      <c r="D113" s="4">
        <v>21184.249999999996</v>
      </c>
      <c r="E113" s="4" t="s">
        <v>214</v>
      </c>
      <c r="F113" s="4" t="s">
        <v>238</v>
      </c>
    </row>
    <row r="114" spans="1:6" x14ac:dyDescent="0.25">
      <c r="A114" s="4">
        <v>2658134</v>
      </c>
      <c r="B114" s="4" t="s">
        <v>216</v>
      </c>
      <c r="C114" s="4">
        <v>42245.549999999996</v>
      </c>
      <c r="D114" s="4">
        <v>38523.599999999999</v>
      </c>
      <c r="E114" s="4" t="s">
        <v>214</v>
      </c>
      <c r="F114" s="4" t="s">
        <v>238</v>
      </c>
    </row>
    <row r="115" spans="1:6" x14ac:dyDescent="0.25">
      <c r="A115" s="4">
        <v>2661812</v>
      </c>
      <c r="B115" s="4" t="s">
        <v>216</v>
      </c>
      <c r="C115" s="4">
        <v>25730.569999999996</v>
      </c>
      <c r="D115" s="4">
        <v>23780.939999999995</v>
      </c>
      <c r="E115" s="4" t="s">
        <v>214</v>
      </c>
      <c r="F115" s="4" t="s">
        <v>238</v>
      </c>
    </row>
    <row r="116" spans="1:6" x14ac:dyDescent="0.25">
      <c r="A116" s="4">
        <v>2671812</v>
      </c>
      <c r="B116" s="4" t="s">
        <v>216</v>
      </c>
      <c r="C116" s="4">
        <v>23343.8</v>
      </c>
      <c r="D116" s="4">
        <v>21653.200000000001</v>
      </c>
      <c r="E116" s="4" t="s">
        <v>214</v>
      </c>
      <c r="F116" s="4" t="s">
        <v>238</v>
      </c>
    </row>
    <row r="117" spans="1:6" x14ac:dyDescent="0.25">
      <c r="A117" s="4">
        <v>2691812</v>
      </c>
      <c r="B117" s="4" t="s">
        <v>216</v>
      </c>
      <c r="C117" s="4">
        <v>23123.399999999998</v>
      </c>
      <c r="D117" s="4">
        <v>21449.3</v>
      </c>
      <c r="E117" s="4" t="s">
        <v>214</v>
      </c>
      <c r="F117" s="4" t="s">
        <v>238</v>
      </c>
    </row>
    <row r="118" spans="1:6" x14ac:dyDescent="0.25">
      <c r="A118" s="4">
        <v>2701812</v>
      </c>
      <c r="B118" s="4" t="s">
        <v>216</v>
      </c>
      <c r="C118" s="4">
        <v>24138.789999999997</v>
      </c>
      <c r="D118" s="4">
        <v>22406.069999999996</v>
      </c>
      <c r="E118" s="4" t="s">
        <v>214</v>
      </c>
      <c r="F118" s="4" t="s">
        <v>238</v>
      </c>
    </row>
    <row r="119" spans="1:6" x14ac:dyDescent="0.25">
      <c r="A119" s="4">
        <v>2711812</v>
      </c>
      <c r="B119" s="4" t="s">
        <v>216</v>
      </c>
      <c r="C119" s="4">
        <v>24962.69</v>
      </c>
      <c r="D119" s="4">
        <v>23130.11</v>
      </c>
      <c r="E119" s="4" t="s">
        <v>214</v>
      </c>
      <c r="F119" s="4" t="s">
        <v>238</v>
      </c>
    </row>
    <row r="120" spans="1:6" x14ac:dyDescent="0.25">
      <c r="A120" s="4">
        <v>2721812</v>
      </c>
      <c r="B120" s="4" t="s">
        <v>216</v>
      </c>
      <c r="C120" s="4">
        <v>24001.489999999998</v>
      </c>
      <c r="D120" s="4">
        <v>22263.019999999997</v>
      </c>
      <c r="E120" s="4" t="s">
        <v>214</v>
      </c>
      <c r="F120" s="4" t="s">
        <v>238</v>
      </c>
    </row>
    <row r="121" spans="1:6" x14ac:dyDescent="0.25">
      <c r="A121" s="4">
        <v>273145</v>
      </c>
      <c r="B121" s="4" t="s">
        <v>216</v>
      </c>
      <c r="C121" s="4">
        <v>37538.699999999997</v>
      </c>
      <c r="D121" s="4">
        <v>34548.75</v>
      </c>
      <c r="E121" s="4" t="s">
        <v>214</v>
      </c>
      <c r="F121" s="4" t="s">
        <v>238</v>
      </c>
    </row>
    <row r="122" spans="1:6" x14ac:dyDescent="0.25">
      <c r="A122" s="4">
        <v>2741812</v>
      </c>
      <c r="B122" s="4" t="s">
        <v>216</v>
      </c>
      <c r="C122" s="4">
        <v>23781.089999999997</v>
      </c>
      <c r="D122" s="4">
        <v>22074.139999999996</v>
      </c>
      <c r="E122" s="4" t="s">
        <v>214</v>
      </c>
      <c r="F122" s="4" t="s">
        <v>238</v>
      </c>
    </row>
    <row r="123" spans="1:6" x14ac:dyDescent="0.25">
      <c r="A123" s="4">
        <v>2758141</v>
      </c>
      <c r="B123" s="4" t="s">
        <v>216</v>
      </c>
      <c r="C123" s="4">
        <v>84947.799999999988</v>
      </c>
      <c r="D123" s="4">
        <v>71213.049999999988</v>
      </c>
      <c r="E123" s="4" t="s">
        <v>214</v>
      </c>
      <c r="F123" s="4" t="s">
        <v>238</v>
      </c>
    </row>
    <row r="124" spans="1:6" x14ac:dyDescent="0.25">
      <c r="A124" s="4">
        <v>276187</v>
      </c>
      <c r="B124" s="4" t="s">
        <v>216</v>
      </c>
      <c r="C124" s="4">
        <v>47235.229999999996</v>
      </c>
      <c r="D124" s="4">
        <v>42945.85</v>
      </c>
      <c r="E124" s="4" t="s">
        <v>214</v>
      </c>
      <c r="F124" s="4" t="s">
        <v>238</v>
      </c>
    </row>
    <row r="125" spans="1:6" x14ac:dyDescent="0.25">
      <c r="A125" s="4">
        <v>2778132</v>
      </c>
      <c r="B125" s="4" t="s">
        <v>216</v>
      </c>
      <c r="C125" s="4">
        <v>84947.799999999988</v>
      </c>
      <c r="D125" s="4">
        <v>71213.049999999988</v>
      </c>
      <c r="E125" s="4" t="s">
        <v>214</v>
      </c>
      <c r="F125" s="4" t="s">
        <v>238</v>
      </c>
    </row>
    <row r="126" spans="1:6" x14ac:dyDescent="0.25">
      <c r="A126" s="4">
        <v>2781</v>
      </c>
      <c r="B126" s="4" t="s">
        <v>216</v>
      </c>
      <c r="C126" s="4">
        <v>120648.1</v>
      </c>
      <c r="D126" s="4">
        <v>97482.150000000009</v>
      </c>
      <c r="E126" s="4" t="s">
        <v>214</v>
      </c>
      <c r="F126" s="4" t="s">
        <v>238</v>
      </c>
    </row>
    <row r="127" spans="1:6" x14ac:dyDescent="0.25">
      <c r="A127" s="4">
        <v>27911</v>
      </c>
      <c r="B127" s="4" t="s">
        <v>216</v>
      </c>
      <c r="C127" s="4">
        <v>91316.2</v>
      </c>
      <c r="D127" s="4">
        <v>76083.599999999991</v>
      </c>
      <c r="E127" s="4" t="s">
        <v>214</v>
      </c>
      <c r="F127" s="4" t="s">
        <v>238</v>
      </c>
    </row>
    <row r="128" spans="1:6" x14ac:dyDescent="0.25">
      <c r="A128" s="4">
        <v>2801099</v>
      </c>
      <c r="B128" s="4" t="s">
        <v>216</v>
      </c>
      <c r="C128" s="4">
        <v>84947.799999999988</v>
      </c>
      <c r="D128" s="4">
        <v>71213.049999999988</v>
      </c>
      <c r="E128" s="4" t="s">
        <v>214</v>
      </c>
      <c r="F128" s="4" t="s">
        <v>238</v>
      </c>
    </row>
    <row r="129" spans="1:6" x14ac:dyDescent="0.25">
      <c r="A129" s="4">
        <v>281145</v>
      </c>
      <c r="B129" s="4" t="s">
        <v>216</v>
      </c>
      <c r="C129" s="4">
        <v>37848.089999999997</v>
      </c>
      <c r="D129" s="4">
        <v>34829.089999999997</v>
      </c>
      <c r="E129" s="4" t="s">
        <v>214</v>
      </c>
      <c r="F129" s="4" t="s">
        <v>238</v>
      </c>
    </row>
    <row r="130" spans="1:6" x14ac:dyDescent="0.25">
      <c r="A130" s="4">
        <v>2828142</v>
      </c>
      <c r="B130" s="4" t="s">
        <v>216</v>
      </c>
      <c r="C130" s="4">
        <v>37538.699999999997</v>
      </c>
      <c r="D130" s="4">
        <v>34548.75</v>
      </c>
      <c r="E130" s="4" t="s">
        <v>214</v>
      </c>
      <c r="F130" s="4" t="s">
        <v>238</v>
      </c>
    </row>
    <row r="131" spans="1:6" x14ac:dyDescent="0.25">
      <c r="A131" s="4">
        <v>283187</v>
      </c>
      <c r="B131" s="4" t="s">
        <v>216</v>
      </c>
      <c r="C131" s="4">
        <v>37323.18</v>
      </c>
      <c r="D131" s="4">
        <v>34363.35</v>
      </c>
      <c r="E131" s="4" t="s">
        <v>214</v>
      </c>
      <c r="F131" s="4" t="s">
        <v>238</v>
      </c>
    </row>
    <row r="132" spans="1:6" x14ac:dyDescent="0.25">
      <c r="A132" s="4">
        <v>284145</v>
      </c>
      <c r="B132" s="4" t="s">
        <v>216</v>
      </c>
      <c r="C132" s="4">
        <v>32015.58</v>
      </c>
      <c r="D132" s="4">
        <v>29507.440000000002</v>
      </c>
      <c r="E132" s="4" t="s">
        <v>214</v>
      </c>
      <c r="F132" s="4" t="s">
        <v>238</v>
      </c>
    </row>
    <row r="133" spans="1:6" x14ac:dyDescent="0.25">
      <c r="A133" s="4">
        <v>285121</v>
      </c>
      <c r="B133" s="4" t="s">
        <v>216</v>
      </c>
      <c r="C133" s="4">
        <v>32015.58</v>
      </c>
      <c r="D133" s="4">
        <v>29507.440000000002</v>
      </c>
      <c r="E133" s="4" t="s">
        <v>214</v>
      </c>
      <c r="F133" s="4" t="s">
        <v>238</v>
      </c>
    </row>
    <row r="134" spans="1:6" x14ac:dyDescent="0.25">
      <c r="A134" s="4">
        <v>2861814</v>
      </c>
      <c r="B134" s="4" t="s">
        <v>216</v>
      </c>
      <c r="C134" s="4">
        <v>26801.16</v>
      </c>
      <c r="D134" s="4">
        <v>24699.439999999999</v>
      </c>
      <c r="E134" s="4" t="s">
        <v>214</v>
      </c>
      <c r="F134" s="4" t="s">
        <v>238</v>
      </c>
    </row>
    <row r="135" spans="1:6" x14ac:dyDescent="0.25">
      <c r="A135" s="4">
        <v>287145</v>
      </c>
      <c r="B135" s="4" t="s">
        <v>216</v>
      </c>
      <c r="C135" s="4">
        <v>20649.03</v>
      </c>
      <c r="D135" s="4">
        <v>18750.52</v>
      </c>
      <c r="E135" s="4" t="s">
        <v>214</v>
      </c>
      <c r="F135" s="4" t="s">
        <v>238</v>
      </c>
    </row>
    <row r="136" spans="1:6" x14ac:dyDescent="0.25">
      <c r="A136" s="4">
        <v>2888143</v>
      </c>
      <c r="B136" s="4" t="s">
        <v>216</v>
      </c>
      <c r="C136" s="4">
        <v>8492.2999999999993</v>
      </c>
      <c r="D136" s="4">
        <v>7899.9999999999991</v>
      </c>
      <c r="E136" s="4" t="s">
        <v>214</v>
      </c>
      <c r="F136" s="4" t="s">
        <v>238</v>
      </c>
    </row>
    <row r="137" spans="1:6" x14ac:dyDescent="0.25">
      <c r="A137" s="4">
        <v>2898143</v>
      </c>
      <c r="B137" s="4" t="s">
        <v>216</v>
      </c>
      <c r="C137" s="4">
        <v>8492.2999999999993</v>
      </c>
      <c r="D137" s="4">
        <v>7899.9999999999991</v>
      </c>
      <c r="E137" s="4" t="s">
        <v>214</v>
      </c>
      <c r="F137" s="4" t="s">
        <v>238</v>
      </c>
    </row>
    <row r="138" spans="1:6" x14ac:dyDescent="0.25">
      <c r="A138" s="4">
        <v>2908144</v>
      </c>
      <c r="B138" s="4" t="s">
        <v>216</v>
      </c>
      <c r="C138" s="4">
        <v>8492.2999999999993</v>
      </c>
      <c r="D138" s="4">
        <v>7899.9999999999991</v>
      </c>
      <c r="E138" s="4" t="s">
        <v>214</v>
      </c>
      <c r="F138" s="4" t="s">
        <v>238</v>
      </c>
    </row>
    <row r="139" spans="1:6" x14ac:dyDescent="0.25">
      <c r="A139" s="4">
        <v>2918144</v>
      </c>
      <c r="B139" s="4" t="s">
        <v>216</v>
      </c>
      <c r="C139" s="4">
        <v>4246.1499999999996</v>
      </c>
      <c r="D139" s="4">
        <v>3949.9999999999995</v>
      </c>
      <c r="E139" s="4" t="s">
        <v>214</v>
      </c>
      <c r="F139" s="4" t="s">
        <v>238</v>
      </c>
    </row>
    <row r="140" spans="1:6" x14ac:dyDescent="0.25">
      <c r="A140" s="4">
        <v>1004191</v>
      </c>
      <c r="B140" s="4" t="s">
        <v>216</v>
      </c>
      <c r="C140" s="4">
        <v>39564.37000000001</v>
      </c>
      <c r="D140" s="4">
        <v>36528.110000000008</v>
      </c>
      <c r="E140" s="4" t="s">
        <v>214</v>
      </c>
      <c r="F140" s="4" t="s">
        <v>238</v>
      </c>
    </row>
    <row r="141" spans="1:6" x14ac:dyDescent="0.25">
      <c r="A141" s="4">
        <v>1006192</v>
      </c>
      <c r="B141" s="4" t="s">
        <v>216</v>
      </c>
      <c r="C141" s="4">
        <v>33815.050000000003</v>
      </c>
      <c r="D141" s="4">
        <v>31397.870000000003</v>
      </c>
      <c r="E141" s="4" t="s">
        <v>214</v>
      </c>
      <c r="F141" s="4" t="s">
        <v>238</v>
      </c>
    </row>
    <row r="142" spans="1:6" x14ac:dyDescent="0.25">
      <c r="A142" s="4">
        <v>1007192</v>
      </c>
      <c r="B142" s="4" t="s">
        <v>216</v>
      </c>
      <c r="C142" s="4">
        <v>37992.590000000004</v>
      </c>
      <c r="D142" s="4">
        <v>35281.79</v>
      </c>
      <c r="E142" s="4" t="s">
        <v>214</v>
      </c>
      <c r="F142" s="4" t="s">
        <v>238</v>
      </c>
    </row>
    <row r="143" spans="1:6" x14ac:dyDescent="0.25">
      <c r="A143">
        <v>1008193</v>
      </c>
      <c r="B143" t="s">
        <v>216</v>
      </c>
      <c r="C143">
        <v>37996.9</v>
      </c>
      <c r="D143">
        <v>35199.53</v>
      </c>
      <c r="E143" t="s">
        <v>214</v>
      </c>
      <c r="F143" t="s">
        <v>238</v>
      </c>
    </row>
    <row r="144" spans="1:6" x14ac:dyDescent="0.25">
      <c r="A144">
        <v>1009192</v>
      </c>
      <c r="B144" t="s">
        <v>216</v>
      </c>
      <c r="C144">
        <v>36373.550000000003</v>
      </c>
      <c r="D144">
        <v>33791.43</v>
      </c>
      <c r="E144" t="s">
        <v>214</v>
      </c>
      <c r="F144" t="s">
        <v>238</v>
      </c>
    </row>
    <row r="145" spans="1:6" x14ac:dyDescent="0.25">
      <c r="A145">
        <v>1011193</v>
      </c>
      <c r="B145" t="s">
        <v>216</v>
      </c>
      <c r="C145">
        <v>37996.9</v>
      </c>
      <c r="D145">
        <v>35204.82</v>
      </c>
      <c r="E145" t="s">
        <v>214</v>
      </c>
      <c r="F145" t="s">
        <v>238</v>
      </c>
    </row>
    <row r="146" spans="1:6" x14ac:dyDescent="0.25">
      <c r="A146">
        <v>1012192</v>
      </c>
      <c r="B146" t="s">
        <v>216</v>
      </c>
      <c r="C146">
        <v>34538.450000000004</v>
      </c>
      <c r="D146">
        <v>31978.640000000003</v>
      </c>
      <c r="E146" t="s">
        <v>214</v>
      </c>
      <c r="F146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10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176188</v>
      </c>
      <c r="B4" s="3" t="s">
        <v>217</v>
      </c>
      <c r="C4" s="3">
        <v>2226.88</v>
      </c>
      <c r="D4" s="3">
        <v>2226.88</v>
      </c>
      <c r="E4" s="3" t="s">
        <v>214</v>
      </c>
      <c r="F4" s="3" t="s">
        <v>218</v>
      </c>
    </row>
    <row r="5" spans="1:6" x14ac:dyDescent="0.25">
      <c r="A5" s="3">
        <v>2131034</v>
      </c>
      <c r="B5" s="3" t="s">
        <v>217</v>
      </c>
      <c r="C5" s="3">
        <v>4102.7299999999996</v>
      </c>
      <c r="D5" s="3">
        <v>4102.7299999999996</v>
      </c>
      <c r="E5" s="3" t="s">
        <v>214</v>
      </c>
      <c r="F5" s="3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8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2591812</v>
      </c>
      <c r="B4" s="3" t="s">
        <v>219</v>
      </c>
      <c r="C4" s="3">
        <v>7299.63</v>
      </c>
      <c r="D4" s="3">
        <v>7299.63</v>
      </c>
      <c r="E4" s="3" t="s">
        <v>214</v>
      </c>
      <c r="F4" s="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5"/>
  <sheetViews>
    <sheetView topLeftCell="A47" workbookViewId="0">
      <selection activeCell="A4" sqref="A4:A65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515</v>
      </c>
      <c r="B4" s="3" t="s">
        <v>221</v>
      </c>
      <c r="C4" s="3">
        <v>8884.51</v>
      </c>
      <c r="D4" s="3">
        <v>0</v>
      </c>
      <c r="E4" s="3" t="s">
        <v>222</v>
      </c>
      <c r="F4" s="3" t="s">
        <v>223</v>
      </c>
    </row>
    <row r="5" spans="1:6" x14ac:dyDescent="0.25">
      <c r="A5" s="3">
        <v>241472</v>
      </c>
      <c r="B5" s="3" t="s">
        <v>221</v>
      </c>
      <c r="C5" s="3">
        <v>5401.51</v>
      </c>
      <c r="D5" s="3">
        <v>0</v>
      </c>
      <c r="E5" s="3" t="s">
        <v>222</v>
      </c>
      <c r="F5" s="3" t="s">
        <v>223</v>
      </c>
    </row>
    <row r="6" spans="1:6" x14ac:dyDescent="0.25">
      <c r="A6" s="3">
        <v>251620</v>
      </c>
      <c r="B6" s="3" t="s">
        <v>221</v>
      </c>
      <c r="C6" s="3">
        <v>6180.27</v>
      </c>
      <c r="D6" s="3">
        <v>0</v>
      </c>
      <c r="E6" s="3" t="s">
        <v>222</v>
      </c>
      <c r="F6" s="3" t="s">
        <v>223</v>
      </c>
    </row>
    <row r="7" spans="1:6" x14ac:dyDescent="0.25">
      <c r="A7" s="3">
        <v>381472</v>
      </c>
      <c r="B7" s="3" t="s">
        <v>221</v>
      </c>
      <c r="C7" s="3">
        <v>5401.51</v>
      </c>
      <c r="D7" s="3">
        <v>0</v>
      </c>
      <c r="E7" s="3" t="s">
        <v>222</v>
      </c>
      <c r="F7" s="3" t="s">
        <v>223</v>
      </c>
    </row>
    <row r="8" spans="1:6" x14ac:dyDescent="0.25">
      <c r="A8" s="3">
        <v>50124</v>
      </c>
      <c r="B8" s="3" t="s">
        <v>221</v>
      </c>
      <c r="C8" s="3">
        <v>5698.7</v>
      </c>
      <c r="D8" s="3">
        <v>0</v>
      </c>
      <c r="E8" s="3" t="s">
        <v>222</v>
      </c>
      <c r="F8" s="3" t="s">
        <v>223</v>
      </c>
    </row>
    <row r="9" spans="1:6" x14ac:dyDescent="0.25">
      <c r="A9" s="3">
        <v>591472</v>
      </c>
      <c r="B9" s="3" t="s">
        <v>221</v>
      </c>
      <c r="C9" s="3">
        <v>5401.51</v>
      </c>
      <c r="D9" s="3">
        <v>0</v>
      </c>
      <c r="E9" s="3" t="s">
        <v>222</v>
      </c>
      <c r="F9" s="3" t="s">
        <v>223</v>
      </c>
    </row>
    <row r="10" spans="1:6" x14ac:dyDescent="0.25">
      <c r="A10" s="3">
        <v>671472</v>
      </c>
      <c r="B10" s="3" t="s">
        <v>221</v>
      </c>
      <c r="C10" s="3">
        <v>5401.51</v>
      </c>
      <c r="D10" s="3">
        <v>0</v>
      </c>
      <c r="E10" s="3" t="s">
        <v>222</v>
      </c>
      <c r="F10" s="3" t="s">
        <v>223</v>
      </c>
    </row>
    <row r="11" spans="1:6" x14ac:dyDescent="0.25">
      <c r="A11" s="3">
        <v>701472</v>
      </c>
      <c r="B11" s="3" t="s">
        <v>221</v>
      </c>
      <c r="C11" s="3">
        <v>5401.51</v>
      </c>
      <c r="D11" s="3">
        <v>0</v>
      </c>
      <c r="E11" s="3" t="s">
        <v>222</v>
      </c>
      <c r="F11" s="3" t="s">
        <v>223</v>
      </c>
    </row>
    <row r="12" spans="1:6" x14ac:dyDescent="0.25">
      <c r="A12" s="3">
        <v>731241</v>
      </c>
      <c r="B12" s="3" t="s">
        <v>221</v>
      </c>
      <c r="C12" s="3">
        <v>5335.31</v>
      </c>
      <c r="D12" s="3">
        <v>0</v>
      </c>
      <c r="E12" s="3" t="s">
        <v>222</v>
      </c>
      <c r="F12" s="3" t="s">
        <v>223</v>
      </c>
    </row>
    <row r="13" spans="1:6" x14ac:dyDescent="0.25">
      <c r="A13" s="3">
        <v>741241</v>
      </c>
      <c r="B13" s="3" t="s">
        <v>221</v>
      </c>
      <c r="C13" s="3">
        <v>5335.31</v>
      </c>
      <c r="D13" s="3">
        <v>0</v>
      </c>
      <c r="E13" s="3" t="s">
        <v>222</v>
      </c>
      <c r="F13" s="3" t="s">
        <v>223</v>
      </c>
    </row>
    <row r="14" spans="1:6" x14ac:dyDescent="0.25">
      <c r="A14" s="3">
        <v>758133</v>
      </c>
      <c r="B14" s="3" t="s">
        <v>221</v>
      </c>
      <c r="C14" s="3">
        <v>10077.77</v>
      </c>
      <c r="D14" s="3">
        <v>0</v>
      </c>
      <c r="E14" s="3" t="s">
        <v>222</v>
      </c>
      <c r="F14" s="3" t="s">
        <v>223</v>
      </c>
    </row>
    <row r="15" spans="1:6" x14ac:dyDescent="0.25">
      <c r="A15" s="3">
        <v>81184</v>
      </c>
      <c r="B15" s="3" t="s">
        <v>221</v>
      </c>
      <c r="C15" s="3">
        <v>3536.09</v>
      </c>
      <c r="D15" s="3">
        <v>0</v>
      </c>
      <c r="E15" s="3" t="s">
        <v>222</v>
      </c>
      <c r="F15" s="3" t="s">
        <v>223</v>
      </c>
    </row>
    <row r="16" spans="1:6" x14ac:dyDescent="0.25">
      <c r="A16" s="3">
        <v>941472</v>
      </c>
      <c r="B16" s="3" t="s">
        <v>221</v>
      </c>
      <c r="C16" s="3">
        <v>5401.51</v>
      </c>
      <c r="D16" s="3">
        <v>0</v>
      </c>
      <c r="E16" s="3" t="s">
        <v>222</v>
      </c>
      <c r="F16" s="3" t="s">
        <v>223</v>
      </c>
    </row>
    <row r="17" spans="1:6" x14ac:dyDescent="0.25">
      <c r="A17" s="3">
        <v>9717</v>
      </c>
      <c r="B17" s="3" t="s">
        <v>221</v>
      </c>
      <c r="C17" s="3">
        <v>9129.1</v>
      </c>
      <c r="D17" s="3">
        <v>0</v>
      </c>
      <c r="E17" s="3" t="s">
        <v>222</v>
      </c>
      <c r="F17" s="3" t="s">
        <v>223</v>
      </c>
    </row>
    <row r="18" spans="1:6" x14ac:dyDescent="0.25">
      <c r="A18" s="3">
        <v>1021472</v>
      </c>
      <c r="B18" s="3" t="s">
        <v>221</v>
      </c>
      <c r="C18" s="3">
        <v>5401.51</v>
      </c>
      <c r="D18" s="3">
        <v>0</v>
      </c>
      <c r="E18" s="3" t="s">
        <v>222</v>
      </c>
      <c r="F18" s="3" t="s">
        <v>223</v>
      </c>
    </row>
    <row r="19" spans="1:6" x14ac:dyDescent="0.25">
      <c r="A19" s="3">
        <v>104182</v>
      </c>
      <c r="B19" s="3" t="s">
        <v>221</v>
      </c>
      <c r="C19" s="3">
        <v>5786.8</v>
      </c>
      <c r="D19" s="3">
        <v>0</v>
      </c>
      <c r="E19" s="3" t="s">
        <v>222</v>
      </c>
      <c r="F19" s="3" t="s">
        <v>223</v>
      </c>
    </row>
    <row r="20" spans="1:6" x14ac:dyDescent="0.25">
      <c r="A20" s="3">
        <v>1291461</v>
      </c>
      <c r="B20" s="3" t="s">
        <v>221</v>
      </c>
      <c r="C20" s="3">
        <v>6180.27</v>
      </c>
      <c r="D20" s="3">
        <v>0</v>
      </c>
      <c r="E20" s="3" t="s">
        <v>222</v>
      </c>
      <c r="F20" s="3" t="s">
        <v>223</v>
      </c>
    </row>
    <row r="21" spans="1:6" x14ac:dyDescent="0.25">
      <c r="A21" s="3">
        <v>1301472</v>
      </c>
      <c r="B21" s="3" t="s">
        <v>221</v>
      </c>
      <c r="C21" s="3">
        <v>5401.51</v>
      </c>
      <c r="D21" s="3">
        <v>0</v>
      </c>
      <c r="E21" s="3" t="s">
        <v>222</v>
      </c>
      <c r="F21" s="3" t="s">
        <v>223</v>
      </c>
    </row>
    <row r="22" spans="1:6" x14ac:dyDescent="0.25">
      <c r="A22" s="3">
        <v>1321472</v>
      </c>
      <c r="B22" s="3" t="s">
        <v>221</v>
      </c>
      <c r="C22" s="3">
        <v>137.63</v>
      </c>
      <c r="D22" s="3">
        <v>0</v>
      </c>
      <c r="E22" s="3" t="s">
        <v>222</v>
      </c>
      <c r="F22" s="3" t="s">
        <v>223</v>
      </c>
    </row>
    <row r="23" spans="1:6" x14ac:dyDescent="0.25">
      <c r="A23" s="3">
        <v>1331472</v>
      </c>
      <c r="B23" s="3" t="s">
        <v>221</v>
      </c>
      <c r="C23" s="3">
        <v>5401.51</v>
      </c>
      <c r="D23" s="3">
        <v>0</v>
      </c>
      <c r="E23" s="3" t="s">
        <v>222</v>
      </c>
      <c r="F23" s="3" t="s">
        <v>223</v>
      </c>
    </row>
    <row r="24" spans="1:6" x14ac:dyDescent="0.25">
      <c r="A24" s="3">
        <v>134145</v>
      </c>
      <c r="B24" s="3" t="s">
        <v>221</v>
      </c>
      <c r="C24" s="3">
        <v>4515.67</v>
      </c>
      <c r="D24" s="3">
        <v>0</v>
      </c>
      <c r="E24" s="3" t="s">
        <v>222</v>
      </c>
      <c r="F24" s="3" t="s">
        <v>223</v>
      </c>
    </row>
    <row r="25" spans="1:6" x14ac:dyDescent="0.25">
      <c r="A25" s="3">
        <v>140145</v>
      </c>
      <c r="B25" s="3" t="s">
        <v>221</v>
      </c>
      <c r="C25" s="3">
        <v>4515.67</v>
      </c>
      <c r="D25" s="3">
        <v>0</v>
      </c>
      <c r="E25" s="3" t="s">
        <v>222</v>
      </c>
      <c r="F25" s="3" t="s">
        <v>223</v>
      </c>
    </row>
    <row r="26" spans="1:6" x14ac:dyDescent="0.25">
      <c r="A26" s="3">
        <v>142148</v>
      </c>
      <c r="B26" s="3" t="s">
        <v>221</v>
      </c>
      <c r="C26" s="3">
        <v>6403.69</v>
      </c>
      <c r="D26" s="3">
        <v>0</v>
      </c>
      <c r="E26" s="3" t="s">
        <v>222</v>
      </c>
      <c r="F26" s="3" t="s">
        <v>223</v>
      </c>
    </row>
    <row r="27" spans="1:6" x14ac:dyDescent="0.25">
      <c r="A27" s="3">
        <v>149141</v>
      </c>
      <c r="B27" s="3" t="s">
        <v>221</v>
      </c>
      <c r="C27" s="3">
        <v>6403.69</v>
      </c>
      <c r="D27" s="3">
        <v>0</v>
      </c>
      <c r="E27" s="3" t="s">
        <v>222</v>
      </c>
      <c r="F27" s="3" t="s">
        <v>223</v>
      </c>
    </row>
    <row r="28" spans="1:6" x14ac:dyDescent="0.25">
      <c r="A28" s="3">
        <v>1511472</v>
      </c>
      <c r="B28" s="3" t="s">
        <v>221</v>
      </c>
      <c r="C28" s="3">
        <v>5401.51</v>
      </c>
      <c r="D28" s="3">
        <v>0</v>
      </c>
      <c r="E28" s="3" t="s">
        <v>222</v>
      </c>
      <c r="F28" s="3" t="s">
        <v>223</v>
      </c>
    </row>
    <row r="29" spans="1:6" x14ac:dyDescent="0.25">
      <c r="A29" s="3">
        <v>155121</v>
      </c>
      <c r="B29" s="3" t="s">
        <v>221</v>
      </c>
      <c r="C29" s="3">
        <v>4878.42</v>
      </c>
      <c r="D29" s="3">
        <v>0</v>
      </c>
      <c r="E29" s="3" t="s">
        <v>222</v>
      </c>
      <c r="F29" s="3" t="s">
        <v>223</v>
      </c>
    </row>
    <row r="30" spans="1:6" x14ac:dyDescent="0.25">
      <c r="A30" s="3">
        <v>1611472</v>
      </c>
      <c r="B30" s="3" t="s">
        <v>221</v>
      </c>
      <c r="C30" s="3">
        <v>6403.69</v>
      </c>
      <c r="D30" s="3">
        <v>0</v>
      </c>
      <c r="E30" s="3" t="s">
        <v>222</v>
      </c>
      <c r="F30" s="3" t="s">
        <v>223</v>
      </c>
    </row>
    <row r="31" spans="1:6" x14ac:dyDescent="0.25">
      <c r="A31" s="3">
        <v>1651472</v>
      </c>
      <c r="B31" s="3" t="s">
        <v>221</v>
      </c>
      <c r="C31" s="3">
        <v>5401.51</v>
      </c>
      <c r="D31" s="3">
        <v>0</v>
      </c>
      <c r="E31" s="3" t="s">
        <v>222</v>
      </c>
      <c r="F31" s="3" t="s">
        <v>223</v>
      </c>
    </row>
    <row r="32" spans="1:6" x14ac:dyDescent="0.25">
      <c r="A32" s="3">
        <v>166141</v>
      </c>
      <c r="B32" s="3" t="s">
        <v>221</v>
      </c>
      <c r="C32" s="3">
        <v>6403.69</v>
      </c>
      <c r="D32" s="3">
        <v>0</v>
      </c>
      <c r="E32" s="3" t="s">
        <v>222</v>
      </c>
      <c r="F32" s="3" t="s">
        <v>223</v>
      </c>
    </row>
    <row r="33" spans="1:6" x14ac:dyDescent="0.25">
      <c r="A33" s="3">
        <v>1691472</v>
      </c>
      <c r="B33" s="3" t="s">
        <v>221</v>
      </c>
      <c r="C33" s="3">
        <v>5401.51</v>
      </c>
      <c r="D33" s="3">
        <v>0</v>
      </c>
      <c r="E33" s="3" t="s">
        <v>222</v>
      </c>
      <c r="F33" s="3" t="s">
        <v>223</v>
      </c>
    </row>
    <row r="34" spans="1:6" x14ac:dyDescent="0.25">
      <c r="A34" s="3">
        <v>1728136</v>
      </c>
      <c r="B34" s="3" t="s">
        <v>221</v>
      </c>
      <c r="C34" s="3">
        <v>7497.21</v>
      </c>
      <c r="D34" s="3">
        <v>0</v>
      </c>
      <c r="E34" s="3" t="s">
        <v>222</v>
      </c>
      <c r="F34" s="3" t="s">
        <v>223</v>
      </c>
    </row>
    <row r="35" spans="1:6" x14ac:dyDescent="0.25">
      <c r="A35" s="3">
        <v>1751030</v>
      </c>
      <c r="B35" s="3" t="s">
        <v>221</v>
      </c>
      <c r="C35" s="3">
        <v>5488.42</v>
      </c>
      <c r="D35" s="3">
        <v>0</v>
      </c>
      <c r="E35" s="3" t="s">
        <v>222</v>
      </c>
      <c r="F35" s="3" t="s">
        <v>223</v>
      </c>
    </row>
    <row r="36" spans="1:6" x14ac:dyDescent="0.25">
      <c r="A36" s="3">
        <v>180189</v>
      </c>
      <c r="B36" s="3" t="s">
        <v>221</v>
      </c>
      <c r="C36" s="3">
        <v>5401.51</v>
      </c>
      <c r="D36" s="3">
        <v>0</v>
      </c>
      <c r="E36" s="3" t="s">
        <v>222</v>
      </c>
      <c r="F36" s="3" t="s">
        <v>223</v>
      </c>
    </row>
    <row r="37" spans="1:6" x14ac:dyDescent="0.25">
      <c r="A37" s="3">
        <v>185111</v>
      </c>
      <c r="B37" s="3" t="s">
        <v>221</v>
      </c>
      <c r="C37" s="3">
        <v>7013.87</v>
      </c>
      <c r="D37" s="3">
        <v>0</v>
      </c>
      <c r="E37" s="3" t="s">
        <v>222</v>
      </c>
      <c r="F37" s="3" t="s">
        <v>223</v>
      </c>
    </row>
    <row r="38" spans="1:6" x14ac:dyDescent="0.25">
      <c r="A38" s="3">
        <v>18818</v>
      </c>
      <c r="B38" s="3" t="s">
        <v>221</v>
      </c>
      <c r="C38" s="3">
        <v>10401.61</v>
      </c>
      <c r="D38" s="3">
        <v>0</v>
      </c>
      <c r="E38" s="3" t="s">
        <v>222</v>
      </c>
      <c r="F38" s="3" t="s">
        <v>223</v>
      </c>
    </row>
    <row r="39" spans="1:6" x14ac:dyDescent="0.25">
      <c r="A39" s="3">
        <v>1911822</v>
      </c>
      <c r="B39" s="3" t="s">
        <v>221</v>
      </c>
      <c r="C39" s="3">
        <v>4931.6899999999996</v>
      </c>
      <c r="D39" s="3">
        <v>0</v>
      </c>
      <c r="E39" s="3" t="s">
        <v>222</v>
      </c>
      <c r="F39" s="3" t="s">
        <v>223</v>
      </c>
    </row>
    <row r="40" spans="1:6" x14ac:dyDescent="0.25">
      <c r="A40" s="3">
        <v>201161</v>
      </c>
      <c r="B40" s="3" t="s">
        <v>221</v>
      </c>
      <c r="C40" s="3">
        <v>8936.94</v>
      </c>
      <c r="D40" s="3">
        <v>0</v>
      </c>
      <c r="E40" s="3" t="s">
        <v>222</v>
      </c>
      <c r="F40" s="3" t="s">
        <v>223</v>
      </c>
    </row>
    <row r="41" spans="1:6" x14ac:dyDescent="0.25">
      <c r="A41" s="3">
        <v>2131034</v>
      </c>
      <c r="B41" s="3" t="s">
        <v>221</v>
      </c>
      <c r="C41" s="3">
        <v>5145.22</v>
      </c>
      <c r="D41" s="3">
        <v>0</v>
      </c>
      <c r="E41" s="3" t="s">
        <v>222</v>
      </c>
      <c r="F41" s="3" t="s">
        <v>223</v>
      </c>
    </row>
    <row r="42" spans="1:6" x14ac:dyDescent="0.25">
      <c r="A42" s="3">
        <v>214183</v>
      </c>
      <c r="B42" s="3" t="s">
        <v>221</v>
      </c>
      <c r="C42" s="3">
        <v>3236.74</v>
      </c>
      <c r="D42" s="3">
        <v>0</v>
      </c>
      <c r="E42" s="3" t="s">
        <v>222</v>
      </c>
      <c r="F42" s="3" t="s">
        <v>223</v>
      </c>
    </row>
    <row r="43" spans="1:6" x14ac:dyDescent="0.25">
      <c r="A43" s="3">
        <v>215183</v>
      </c>
      <c r="B43" s="3" t="s">
        <v>221</v>
      </c>
      <c r="C43" s="3">
        <v>3613.82</v>
      </c>
      <c r="D43" s="3">
        <v>0</v>
      </c>
      <c r="E43" s="3" t="s">
        <v>222</v>
      </c>
      <c r="F43" s="3" t="s">
        <v>223</v>
      </c>
    </row>
    <row r="44" spans="1:6" x14ac:dyDescent="0.25">
      <c r="A44" s="3">
        <v>218112</v>
      </c>
      <c r="B44" s="3" t="s">
        <v>221</v>
      </c>
      <c r="C44" s="3">
        <v>6675.57</v>
      </c>
      <c r="D44" s="3">
        <v>0</v>
      </c>
      <c r="E44" s="3" t="s">
        <v>222</v>
      </c>
      <c r="F44" s="3" t="s">
        <v>223</v>
      </c>
    </row>
    <row r="45" spans="1:6" x14ac:dyDescent="0.25">
      <c r="A45" s="3">
        <v>2191822</v>
      </c>
      <c r="B45" s="3" t="s">
        <v>221</v>
      </c>
      <c r="C45" s="3">
        <v>4458.28</v>
      </c>
      <c r="D45" s="3">
        <v>0</v>
      </c>
      <c r="E45" s="3" t="s">
        <v>222</v>
      </c>
      <c r="F45" s="3" t="s">
        <v>223</v>
      </c>
    </row>
    <row r="46" spans="1:6" x14ac:dyDescent="0.25">
      <c r="A46" s="3">
        <v>220184</v>
      </c>
      <c r="B46" s="3" t="s">
        <v>221</v>
      </c>
      <c r="C46" s="3">
        <v>3536.09</v>
      </c>
      <c r="D46" s="3">
        <v>0</v>
      </c>
      <c r="E46" s="3" t="s">
        <v>222</v>
      </c>
      <c r="F46" s="3" t="s">
        <v>223</v>
      </c>
    </row>
    <row r="47" spans="1:6" x14ac:dyDescent="0.25">
      <c r="A47" s="3">
        <v>2228131</v>
      </c>
      <c r="B47" s="3" t="s">
        <v>221</v>
      </c>
      <c r="C47" s="3">
        <v>3536.09</v>
      </c>
      <c r="D47" s="3">
        <v>0</v>
      </c>
      <c r="E47" s="3" t="s">
        <v>222</v>
      </c>
      <c r="F47" s="3" t="s">
        <v>223</v>
      </c>
    </row>
    <row r="48" spans="1:6" x14ac:dyDescent="0.25">
      <c r="A48" s="3">
        <v>2248111</v>
      </c>
      <c r="B48" s="3" t="s">
        <v>221</v>
      </c>
      <c r="C48" s="3">
        <v>2911.12</v>
      </c>
      <c r="D48" s="3">
        <v>0</v>
      </c>
      <c r="E48" s="3" t="s">
        <v>222</v>
      </c>
      <c r="F48" s="3" t="s">
        <v>223</v>
      </c>
    </row>
    <row r="49" spans="1:6" x14ac:dyDescent="0.25">
      <c r="A49" s="3">
        <v>225122</v>
      </c>
      <c r="B49" s="3" t="s">
        <v>221</v>
      </c>
      <c r="C49" s="3">
        <v>5497.26</v>
      </c>
      <c r="D49" s="3">
        <v>0</v>
      </c>
      <c r="E49" s="3" t="s">
        <v>222</v>
      </c>
      <c r="F49" s="3" t="s">
        <v>223</v>
      </c>
    </row>
    <row r="50" spans="1:6" x14ac:dyDescent="0.25">
      <c r="A50" s="3">
        <v>22814</v>
      </c>
      <c r="B50" s="3" t="s">
        <v>221</v>
      </c>
      <c r="C50" s="3">
        <v>9274.26</v>
      </c>
      <c r="D50" s="3">
        <v>0</v>
      </c>
      <c r="E50" s="3" t="s">
        <v>222</v>
      </c>
      <c r="F50" s="3" t="s">
        <v>223</v>
      </c>
    </row>
    <row r="51" spans="1:6" x14ac:dyDescent="0.25">
      <c r="A51" s="3">
        <v>232145</v>
      </c>
      <c r="B51" s="3" t="s">
        <v>221</v>
      </c>
      <c r="C51" s="3">
        <v>4013.11</v>
      </c>
      <c r="D51" s="3">
        <v>0</v>
      </c>
      <c r="E51" s="3" t="s">
        <v>222</v>
      </c>
      <c r="F51" s="3" t="s">
        <v>223</v>
      </c>
    </row>
    <row r="52" spans="1:6" x14ac:dyDescent="0.25">
      <c r="A52" s="3">
        <v>2341812</v>
      </c>
      <c r="B52" s="3" t="s">
        <v>221</v>
      </c>
      <c r="C52" s="3">
        <v>2887.73</v>
      </c>
      <c r="D52" s="3">
        <v>0</v>
      </c>
      <c r="E52" s="3" t="s">
        <v>222</v>
      </c>
      <c r="F52" s="3" t="s">
        <v>223</v>
      </c>
    </row>
    <row r="53" spans="1:6" x14ac:dyDescent="0.25">
      <c r="A53" s="3">
        <v>2361812</v>
      </c>
      <c r="B53" s="3" t="s">
        <v>221</v>
      </c>
      <c r="C53" s="3">
        <v>3226.04</v>
      </c>
      <c r="D53" s="3">
        <v>0</v>
      </c>
      <c r="E53" s="3" t="s">
        <v>222</v>
      </c>
      <c r="F53" s="3" t="s">
        <v>223</v>
      </c>
    </row>
    <row r="54" spans="1:6" x14ac:dyDescent="0.25">
      <c r="A54" s="3">
        <v>2411812</v>
      </c>
      <c r="B54" s="3" t="s">
        <v>221</v>
      </c>
      <c r="C54" s="3">
        <v>1872.81</v>
      </c>
      <c r="D54" s="3">
        <v>0</v>
      </c>
      <c r="E54" s="3" t="s">
        <v>222</v>
      </c>
      <c r="F54" s="3" t="s">
        <v>223</v>
      </c>
    </row>
    <row r="55" spans="1:6" x14ac:dyDescent="0.25">
      <c r="A55" s="3">
        <v>2451812</v>
      </c>
      <c r="B55" s="3" t="s">
        <v>221</v>
      </c>
      <c r="C55" s="3">
        <v>1872.81</v>
      </c>
      <c r="D55" s="3">
        <v>0</v>
      </c>
      <c r="E55" s="3" t="s">
        <v>222</v>
      </c>
      <c r="F55" s="3" t="s">
        <v>223</v>
      </c>
    </row>
    <row r="56" spans="1:6" x14ac:dyDescent="0.25">
      <c r="A56" s="3">
        <v>255810</v>
      </c>
      <c r="B56" s="3" t="s">
        <v>221</v>
      </c>
      <c r="C56" s="3">
        <v>2813.42</v>
      </c>
      <c r="D56" s="3">
        <v>0</v>
      </c>
      <c r="E56" s="3" t="s">
        <v>222</v>
      </c>
      <c r="F56" s="3" t="s">
        <v>223</v>
      </c>
    </row>
    <row r="57" spans="1:6" x14ac:dyDescent="0.25">
      <c r="A57" s="3">
        <v>2658134</v>
      </c>
      <c r="B57" s="3" t="s">
        <v>221</v>
      </c>
      <c r="C57" s="3">
        <v>4579.84</v>
      </c>
      <c r="D57" s="3">
        <v>0</v>
      </c>
      <c r="E57" s="3" t="s">
        <v>222</v>
      </c>
      <c r="F57" s="3" t="s">
        <v>223</v>
      </c>
    </row>
    <row r="58" spans="1:6" x14ac:dyDescent="0.25">
      <c r="A58" s="3">
        <v>2661812</v>
      </c>
      <c r="B58" s="3" t="s">
        <v>221</v>
      </c>
      <c r="C58" s="3">
        <v>2380.27</v>
      </c>
      <c r="D58" s="3">
        <v>0</v>
      </c>
      <c r="E58" s="3" t="s">
        <v>222</v>
      </c>
      <c r="F58" s="3" t="s">
        <v>223</v>
      </c>
    </row>
    <row r="59" spans="1:6" x14ac:dyDescent="0.25">
      <c r="A59" s="3">
        <v>2681812</v>
      </c>
      <c r="B59" s="3" t="s">
        <v>221</v>
      </c>
      <c r="C59" s="3">
        <v>2666.58</v>
      </c>
      <c r="D59" s="3">
        <v>0</v>
      </c>
      <c r="E59" s="3" t="s">
        <v>222</v>
      </c>
      <c r="F59" s="3" t="s">
        <v>223</v>
      </c>
    </row>
    <row r="60" spans="1:6" x14ac:dyDescent="0.25">
      <c r="A60" s="3">
        <v>2691812</v>
      </c>
      <c r="B60" s="3" t="s">
        <v>221</v>
      </c>
      <c r="C60" s="3">
        <v>2380.27</v>
      </c>
      <c r="D60" s="3">
        <v>0</v>
      </c>
      <c r="E60" s="3" t="s">
        <v>222</v>
      </c>
      <c r="F60" s="3" t="s">
        <v>223</v>
      </c>
    </row>
    <row r="61" spans="1:6" x14ac:dyDescent="0.25">
      <c r="A61" s="3">
        <v>2701812</v>
      </c>
      <c r="B61" s="3" t="s">
        <v>221</v>
      </c>
      <c r="C61" s="3">
        <v>2380.27</v>
      </c>
      <c r="D61" s="3">
        <v>0</v>
      </c>
      <c r="E61" s="3" t="s">
        <v>222</v>
      </c>
      <c r="F61" s="3" t="s">
        <v>223</v>
      </c>
    </row>
    <row r="62" spans="1:6" x14ac:dyDescent="0.25">
      <c r="A62" s="3">
        <v>2711812</v>
      </c>
      <c r="B62" s="3" t="s">
        <v>221</v>
      </c>
      <c r="C62" s="3">
        <v>2380.27</v>
      </c>
      <c r="D62" s="3">
        <v>0</v>
      </c>
      <c r="E62" s="3" t="s">
        <v>222</v>
      </c>
      <c r="F62" s="3" t="s">
        <v>223</v>
      </c>
    </row>
    <row r="63" spans="1:6" x14ac:dyDescent="0.25">
      <c r="A63" s="3">
        <v>2721812</v>
      </c>
      <c r="B63" s="3" t="s">
        <v>221</v>
      </c>
      <c r="C63" s="3">
        <v>2380.27</v>
      </c>
      <c r="D63" s="3">
        <v>0</v>
      </c>
      <c r="E63" s="3" t="s">
        <v>222</v>
      </c>
      <c r="F63" s="3" t="s">
        <v>223</v>
      </c>
    </row>
    <row r="64" spans="1:6" x14ac:dyDescent="0.25">
      <c r="A64" s="3">
        <v>2741812</v>
      </c>
      <c r="B64" s="3" t="s">
        <v>221</v>
      </c>
      <c r="C64" s="3">
        <v>2380.27</v>
      </c>
      <c r="D64" s="3">
        <v>0</v>
      </c>
      <c r="E64" s="3" t="s">
        <v>222</v>
      </c>
      <c r="F64" s="3" t="s">
        <v>223</v>
      </c>
    </row>
    <row r="65" spans="1:6" x14ac:dyDescent="0.25">
      <c r="A65" s="3">
        <v>1006192</v>
      </c>
      <c r="B65" s="3" t="s">
        <v>221</v>
      </c>
      <c r="C65" s="3">
        <v>3892.5</v>
      </c>
      <c r="D65" s="3">
        <v>0</v>
      </c>
      <c r="E65" s="3" t="s">
        <v>222</v>
      </c>
      <c r="F65" s="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2022-05-03T21:31:38Z</dcterms:created>
  <dcterms:modified xsi:type="dcterms:W3CDTF">2022-07-28T20:06:27Z</dcterms:modified>
</cp:coreProperties>
</file>